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 tabRatio="252"/>
  </bookViews>
  <sheets>
    <sheet name="PNRR" sheetId="1" r:id="rId1"/>
  </sheets>
  <definedNames>
    <definedName name="_xlnm._FilterDatabase" localSheetId="0" hidden="1">PNRR!$A$8:$AJ$79</definedName>
    <definedName name="_xlnm.Print_Area" localSheetId="0">PNRR!$A$1:$K$80</definedName>
    <definedName name="_xlnm.Print_Titles" localSheetId="0">PNRR!$8:$8</definedName>
  </definedNames>
  <calcPr calcId="124519"/>
</workbook>
</file>

<file path=xl/calcChain.xml><?xml version="1.0" encoding="utf-8"?>
<calcChain xmlns="http://schemas.openxmlformats.org/spreadsheetml/2006/main">
  <c r="H79" i="1"/>
  <c r="F77"/>
  <c r="G79" l="1"/>
  <c r="F40"/>
  <c r="F39"/>
  <c r="F38"/>
  <c r="H37"/>
  <c r="F37"/>
  <c r="F35"/>
  <c r="F30"/>
  <c r="F24"/>
  <c r="D30"/>
  <c r="F26"/>
  <c r="F25"/>
  <c r="E32"/>
  <c r="G78"/>
  <c r="G73"/>
  <c r="H62"/>
  <c r="F62"/>
  <c r="D62"/>
  <c r="D64"/>
  <c r="D71"/>
  <c r="D47"/>
  <c r="E30"/>
  <c r="G39"/>
  <c r="E47" l="1"/>
  <c r="G47"/>
  <c r="F45"/>
  <c r="H45" s="1"/>
  <c r="F44"/>
  <c r="H77" l="1"/>
  <c r="D37"/>
  <c r="H44" l="1"/>
  <c r="H38"/>
  <c r="E39"/>
  <c r="D39"/>
  <c r="D53"/>
  <c r="E78"/>
  <c r="D78"/>
  <c r="F76"/>
  <c r="H76" s="1"/>
  <c r="F75"/>
  <c r="H75" s="1"/>
  <c r="F74"/>
  <c r="H74" s="1"/>
  <c r="E66"/>
  <c r="F27"/>
  <c r="H27" s="1"/>
  <c r="E34"/>
  <c r="E65"/>
  <c r="F65" s="1"/>
  <c r="H65" s="1"/>
  <c r="F63"/>
  <c r="F64" s="1"/>
  <c r="F55"/>
  <c r="H55" s="1"/>
  <c r="F56"/>
  <c r="H56" s="1"/>
  <c r="F57"/>
  <c r="H57" s="1"/>
  <c r="F58"/>
  <c r="H58" s="1"/>
  <c r="F59"/>
  <c r="H59" s="1"/>
  <c r="F54"/>
  <c r="H54" s="1"/>
  <c r="F49"/>
  <c r="H49" s="1"/>
  <c r="F50"/>
  <c r="H50" s="1"/>
  <c r="F51"/>
  <c r="H51" s="1"/>
  <c r="F52"/>
  <c r="H52" s="1"/>
  <c r="F48"/>
  <c r="H48" s="1"/>
  <c r="F43"/>
  <c r="H43" s="1"/>
  <c r="F42"/>
  <c r="H40"/>
  <c r="F19"/>
  <c r="H19" s="1"/>
  <c r="F20"/>
  <c r="H20" s="1"/>
  <c r="F22"/>
  <c r="H22" s="1"/>
  <c r="F16"/>
  <c r="H16" s="1"/>
  <c r="E35"/>
  <c r="E73"/>
  <c r="E71"/>
  <c r="E64"/>
  <c r="E60"/>
  <c r="E53"/>
  <c r="E41"/>
  <c r="E11"/>
  <c r="E10"/>
  <c r="E9"/>
  <c r="F9" s="1"/>
  <c r="H9" s="1"/>
  <c r="F12"/>
  <c r="H12" s="1"/>
  <c r="F13"/>
  <c r="H13" s="1"/>
  <c r="F14"/>
  <c r="H14" s="1"/>
  <c r="F72"/>
  <c r="H72" s="1"/>
  <c r="F69"/>
  <c r="H69" s="1"/>
  <c r="F68"/>
  <c r="D73"/>
  <c r="G71"/>
  <c r="G67"/>
  <c r="G64"/>
  <c r="G60"/>
  <c r="G53"/>
  <c r="G41"/>
  <c r="G36"/>
  <c r="G34"/>
  <c r="G32"/>
  <c r="G30"/>
  <c r="G24"/>
  <c r="G15"/>
  <c r="D24"/>
  <c r="D15"/>
  <c r="D60"/>
  <c r="D41"/>
  <c r="D36"/>
  <c r="D34"/>
  <c r="C32"/>
  <c r="C34" s="1"/>
  <c r="C36" s="1"/>
  <c r="C39" s="1"/>
  <c r="C41" s="1"/>
  <c r="C47" s="1"/>
  <c r="D32"/>
  <c r="D67"/>
  <c r="D79" l="1"/>
  <c r="H64"/>
  <c r="F47"/>
  <c r="H68"/>
  <c r="F71"/>
  <c r="H63"/>
  <c r="H42"/>
  <c r="H47" s="1"/>
  <c r="F78"/>
  <c r="H25"/>
  <c r="F66"/>
  <c r="H66" s="1"/>
  <c r="H35"/>
  <c r="F41"/>
  <c r="H41" s="1"/>
  <c r="E67"/>
  <c r="F23"/>
  <c r="H23" s="1"/>
  <c r="F11"/>
  <c r="H11" s="1"/>
  <c r="F17"/>
  <c r="H17" s="1"/>
  <c r="E36"/>
  <c r="F36" s="1"/>
  <c r="H36" s="1"/>
  <c r="H30"/>
  <c r="F31"/>
  <c r="F32" s="1"/>
  <c r="F73"/>
  <c r="H73" s="1"/>
  <c r="F33"/>
  <c r="H33" s="1"/>
  <c r="F10"/>
  <c r="H10" s="1"/>
  <c r="F21"/>
  <c r="H21" s="1"/>
  <c r="E24"/>
  <c r="E15"/>
  <c r="F53"/>
  <c r="H53" s="1"/>
  <c r="F18"/>
  <c r="H18" s="1"/>
  <c r="F60"/>
  <c r="H60" s="1"/>
  <c r="H39" l="1"/>
  <c r="H71"/>
  <c r="H31"/>
  <c r="E79"/>
  <c r="H78"/>
  <c r="F67"/>
  <c r="H67" s="1"/>
  <c r="F15"/>
  <c r="H15" s="1"/>
  <c r="F34"/>
  <c r="H34" s="1"/>
  <c r="F79" l="1"/>
  <c r="H32"/>
  <c r="H24"/>
  <c r="H26"/>
</calcChain>
</file>

<file path=xl/sharedStrings.xml><?xml version="1.0" encoding="utf-8"?>
<sst xmlns="http://schemas.openxmlformats.org/spreadsheetml/2006/main" count="271" uniqueCount="155">
  <si>
    <t>PIANO NAZIONALE PER LA RIPRESA E LA RESILIENZA
PROGETTI FINANZIATI COMUNE DI LECCE</t>
  </si>
  <si>
    <t>MISURA PNRR</t>
  </si>
  <si>
    <t>CUP</t>
  </si>
  <si>
    <t>ID – INTERVENTO</t>
  </si>
  <si>
    <t>M5 C2 Inv2.3 – PINQuA</t>
  </si>
  <si>
    <t>C81B21001730001</t>
  </si>
  <si>
    <t>C81B21001910001</t>
  </si>
  <si>
    <t>C81B21001920001</t>
  </si>
  <si>
    <t>I81B21000410001</t>
  </si>
  <si>
    <t>I81B21000420001</t>
  </si>
  <si>
    <t>I89J21000210001</t>
  </si>
  <si>
    <t>Totale importo interventi</t>
  </si>
  <si>
    <t>M5 C2 Inv2.1 – RIGENERAZIONE URBANA</t>
  </si>
  <si>
    <t>C81B21006840001</t>
  </si>
  <si>
    <t>C86B17000010006</t>
  </si>
  <si>
    <t>C86B17000020006</t>
  </si>
  <si>
    <t>C87H21001680005</t>
  </si>
  <si>
    <t>C87H21001710005</t>
  </si>
  <si>
    <t>C87H21001720001</t>
  </si>
  <si>
    <t>C87H21001810001</t>
  </si>
  <si>
    <t>C87H21001820001</t>
  </si>
  <si>
    <t>M4 C1 Inv1.2 – MENSE</t>
  </si>
  <si>
    <t>C81B22001630006</t>
  </si>
  <si>
    <t>C81B22001670006</t>
  </si>
  <si>
    <t>C81B22001990006</t>
  </si>
  <si>
    <t>M4 C1 Inv1.3 – PALESTRE</t>
  </si>
  <si>
    <t>C89I22000060006</t>
  </si>
  <si>
    <t>M4 C1 Inv1.1 – ASILI NIDO</t>
  </si>
  <si>
    <t>C83C22000010006</t>
  </si>
  <si>
    <t>C85B22000110006</t>
  </si>
  <si>
    <t>M1 C3 Inv1.3 – TEATRI</t>
  </si>
  <si>
    <t>C84H22000030001</t>
  </si>
  <si>
    <t>C89I22000560006</t>
  </si>
  <si>
    <t>C84H20001260001</t>
  </si>
  <si>
    <t>C84H20001270001</t>
  </si>
  <si>
    <t>C84H20001280001</t>
  </si>
  <si>
    <t>C84H20001290001</t>
  </si>
  <si>
    <t>C84H20001300001</t>
  </si>
  <si>
    <t>C88C18000340002</t>
  </si>
  <si>
    <t>C74H22000290006</t>
  </si>
  <si>
    <t>C74H22000280006</t>
  </si>
  <si>
    <t>C34H22000210006</t>
  </si>
  <si>
    <t>C74H22000200006</t>
  </si>
  <si>
    <t>C74H22000260006</t>
  </si>
  <si>
    <t>C74H22000270006</t>
  </si>
  <si>
    <t>C81B22001250006</t>
  </si>
  <si>
    <t>C81C22001220006</t>
  </si>
  <si>
    <t>M4 C1 Inv.3.3 : Potenziamento dell'offerta dei servizi di istruzione: dagli asili nido alle università</t>
  </si>
  <si>
    <t>M5 C2 Inv1.3.2 - Stazioni di posta</t>
  </si>
  <si>
    <t>M5 C2 Inv1.1.1 - Sostegno alle capacità genitoriali</t>
  </si>
  <si>
    <t>M5 C2 Inv1.1.3 - Rafforzamento servizi sociali e domiciliarità</t>
  </si>
  <si>
    <t>M5 C2 Inv1.1.4 - Rafforzamento servizi sociali e burn out</t>
  </si>
  <si>
    <t>M5 C2 Inv1.1.2 - Percorsi di autonomia per persone con disabilità</t>
  </si>
  <si>
    <t>M1 C1 Inv1.2 - Abilitazione al cloud per PA locali Innovazione digitale</t>
  </si>
  <si>
    <t xml:space="preserve">M2 C2 Inv4.1 - Rafforzamento mobilità ciclistica (piano nazionale delle ciclovie) </t>
  </si>
  <si>
    <t>TOTALE IMPORTO COMPLESSIVO</t>
  </si>
  <si>
    <r>
      <t xml:space="preserve">M5 C2 Inv3.1 – </t>
    </r>
    <r>
      <rPr>
        <i/>
        <sz val="11"/>
        <color indexed="8"/>
        <rFont val="Arial"/>
        <family val="2"/>
      </rPr>
      <t>Sport e Inclusione Sociale</t>
    </r>
  </si>
  <si>
    <t>M1C1 - Investimento 1.4.5 "Piattaforma notifiche digitali"</t>
  </si>
  <si>
    <t>C81F22004270006</t>
  </si>
  <si>
    <t>X</t>
  </si>
  <si>
    <t>AMBITO SOCIALE TERRITORIALE</t>
  </si>
  <si>
    <t>M2C2 Inv. 4.1- Sub. 2 - Piste ciclabili urbane e metropolitane</t>
  </si>
  <si>
    <t>C81B21008030001</t>
  </si>
  <si>
    <t>PROGETTI IN ESSERE</t>
  </si>
  <si>
    <t>M5C3 - Inv. 2 - Beni Confiscati</t>
  </si>
  <si>
    <t>C83G22000020006</t>
  </si>
  <si>
    <t xml:space="preserve">Totale importo interventi Ambito </t>
  </si>
  <si>
    <t xml:space="preserve">Totale importo interventi comune </t>
  </si>
  <si>
    <t>M1C3 - Investimento 1.2: Rimozione delle barriere fisiche e cognitive in musei, biblioteche e archivi per permettere un più ampio accesso e partecipazione alla cultura</t>
  </si>
  <si>
    <t>M2 C4 Inv2.2 - Mitigazione del rischio idrogeologico</t>
  </si>
  <si>
    <t>COFINANZIAMENTO ALTRE FONTI</t>
  </si>
  <si>
    <r>
      <t>M2 C4 Inv2.2 – Interventi per la resilienza, la valorizzazione del territorio e l'efficienza energetica dei comuni_</t>
    </r>
    <r>
      <rPr>
        <b/>
        <sz val="11"/>
        <color indexed="8"/>
        <rFont val="Calibri"/>
        <family val="2"/>
      </rPr>
      <t>2022</t>
    </r>
  </si>
  <si>
    <t xml:space="preserve">C83D21003590001 </t>
  </si>
  <si>
    <t>C80A21000010001</t>
  </si>
  <si>
    <r>
      <t>M2 C4 Inv2.2 – Interventi per la resilienza, la valorizzazione del territorio e l'efficienza energetica dei comuni_</t>
    </r>
    <r>
      <rPr>
        <b/>
        <sz val="11"/>
        <color indexed="8"/>
        <rFont val="Calibri"/>
        <family val="2"/>
      </rPr>
      <t>2021</t>
    </r>
  </si>
  <si>
    <t>PNRR_M2C4I2.2 _INTERVENTI PER LA RESILIENZA, LA VALORIZZAZIONE DEL TERRITORIO E L'EFFICIENZA ENERGETICA DEI COMUNI 2022 - SCUOLA DANTE ALIGHIERI - VIA DI VERETO</t>
  </si>
  <si>
    <t>PNRR_M2C4I2.2_MITIGAZIONE DEL RISCHIO IDROGEOLOGICO - MITIGAZIONE DEL RISCHIO IDROGEOLOGICO MEDIANTE RIQUALIFICAZIONE E MESSA IN SICUREZZA DELLE INFRASTRUTTURE STRADALI DELLE AREE POSTE A NORD-OVEST DELLA CITTÀ DI LECCE</t>
  </si>
  <si>
    <t>C89I22001350001</t>
  </si>
  <si>
    <t xml:space="preserve">M5 C2 Inv1.3.1 - Housing temporaneo </t>
  </si>
  <si>
    <t>M2C.1.1 I 1.1 Linea d’Intervento A “Miglioramento e meccanizzazione della rete di raccolta differenziata dei rifiuti urbani”</t>
  </si>
  <si>
    <t>C81E22000290007</t>
  </si>
  <si>
    <t>C81E22000280007</t>
  </si>
  <si>
    <t>C81G22000390006</t>
  </si>
  <si>
    <t xml:space="preserve">C82H22001330006
</t>
  </si>
  <si>
    <t>PNRR_M5C2I2.3_PINQuA_OPERE URBANIZZAZIONE VIA FLUMENDOSA_ID685</t>
  </si>
  <si>
    <t>PNRR_M5C2I2.3_PINQuA_PARCO ATTREZZATO VIA FLUMENDOSA_ID687</t>
  </si>
  <si>
    <t>PNRR_M5C2I2.3_ PINQuA_AREA ESTERNA MERCATO S.ROSA_ID692</t>
  </si>
  <si>
    <t>PNRR_M5C2I2.3_ PINQuA_36 UNITA’ ABITATIVE_ID658</t>
  </si>
  <si>
    <t>PNRR_M5C2I2.3_ PINQuA_24 UNITA’ ABITATIVE_ID672</t>
  </si>
  <si>
    <t>PNRR_M5C2I2.3_ PINQuA_BOCCIOFILA_ID680</t>
  </si>
  <si>
    <t>PNRR_M5C2I2.1 _RIGENERAZIONE URBANA_COMPLETAMENTO PARCO DI BELLOLUOGO</t>
  </si>
  <si>
    <t>PNRR_M5C2I2.1_RIGENERAZIONE URBANA_EFFICIENTAMENTO ENERGETICO IMMOBILI ERP: LOTTO 8H VIA TERNI</t>
  </si>
  <si>
    <t>PNRR_M5C2I2.1_ RIGENERAZIONE URBANA_EFFICIENTAMENTOENERGETICO IMMOBILIERP: LOTTO 1A VIA LUCCA</t>
  </si>
  <si>
    <t>PNRR_M5C2I2.1 _RIGENERAZIONE URBANA_RIQUALIFICAZIONE AMBIENTALE SPAZI PUBBLICI DEGRADATI CENTRO STORICO</t>
  </si>
  <si>
    <t>PNRR_M5C2I2.1_RIGENERAZIONE URBANA_STAZIONE EX-AGIP</t>
  </si>
  <si>
    <t>PNRR_M5C2I2.1_RIGENERAZIONE URBANA_RIQUALIFICAZIONE AMBIENTALE VIA SAN NICOLA</t>
  </si>
  <si>
    <t>PNRR_M5C2I2.1_RIGENERAZIONE URBANA_CIRCONVALLAZIONE CITTADINA</t>
  </si>
  <si>
    <t>PNRR_M5C2I2.1_RIGENERAZIONE URBANA_VIALI STORICI</t>
  </si>
  <si>
    <t>PNRR_M4C1I1.2_MENSE_VIA PALUMBO_S. DOMENICO SAVIO</t>
  </si>
  <si>
    <t>PNRR_M4C1I1.2_MENSE_FRIGOLE (SIGISMONDO CASTROMEDIANO)</t>
  </si>
  <si>
    <t>PNRR_M4C1I1.2_MENSE_ARCHITA DA TARANTO (LIVIO TEMPESTA)</t>
  </si>
  <si>
    <t>PNRR_M4C1I1.3_PALESTRE_VIA OFANTO_LIVIO TEMPESTA V</t>
  </si>
  <si>
    <t>PNRR_M4C1I1.1_ASILI NIDO_VIA S. MASSIMILIANO KOLBE</t>
  </si>
  <si>
    <t>PNRR_M5C2I3.1_SPORT E INCLUSIONE SOCIAL_PALASPORT VIA A. VERRIO ANGOLO VIA A. CARLÀ</t>
  </si>
  <si>
    <t>PNRR_M4C1I3.3_POTENZIAMENTO DELL'OFFERTA DEI SERVIZI DI ISTRUZIONE_AGLI ASILI NIDO ALLE UNIVERSITÀ_SCUOLA PRIMARIA “ARMANDO DIAZ” DI VIA APRILE 31</t>
  </si>
  <si>
    <t>PNRR_M1C3I1.3_TEATRI_TEATRO PAISIELLO</t>
  </si>
  <si>
    <t>PNRR_M2C4I2.2_OPERE MINORI 2021_FORNITURA E POSA IN OPERA RELATIVA ALL'IMPLEMENTAZIONE DI ULTERIORI VARCHI ELETTRONICI PER IL CONTROLLO DELLA Z.T.L.</t>
  </si>
  <si>
    <t xml:space="preserve">PNRR_M2C4I2.2_OPERE MINORI 2021_ADEGUAMENTO, MESSA IN SICUREZZA PATRIMONIO COMUNALE E ABBATTIMENTO DELLE BARRIERE ARCHITETTONICHE SU VIALE G. DON MINZONI
</t>
  </si>
  <si>
    <t>PNRR_M2C4I2.2_MITIGAZIONE DEL RISCHIO IDROGEOLOGICO_RIQUALIFICAZIONE E MESSA IN SICUREZZA DELLE INFRASTRUTTURE STRADALI DELLE AREE POSTE A SUD-EST DELLA CITTÀ DI LECCE</t>
  </si>
  <si>
    <t>PNRR_M2C4I2.2_MITIGAZIONE DEL RISCHIO IDROGEOLOGICO_RIQUALIFICAZIONE E MESSA IN SICUREZZA DELLE INFRASTRUTTURE STRADALI DEL CENTRO STORICO DELLA CITTÀ DI LECCE</t>
  </si>
  <si>
    <t>PNRR_M5C2I1.3.2_STAZIONI DI POSTA</t>
  </si>
  <si>
    <t>PNRR_M5C2I1.1.1_SOSTEGNO ALLE CAPACITÀ GENITORIALI E PREVENZIONE DELLA VULNERABILITÀ DELLE FAMIGLIE E DEI BAMBINI_PIPPI</t>
  </si>
  <si>
    <t>PNRR_M5C2I1.1.3_RAFFORZAMENTO DEI SERVIZI SOCIALI A SOSTEGNO DELLA DOMICILIARITÀ</t>
  </si>
  <si>
    <t>PNRR_M5C2 I1.1.4_RAFFORZAMENTO DEI SERVIZI SOCIALI E PREVENZIONE DEL FENOMENO DEI BURN OUT TRA GLI OPERATORI SOCIALI</t>
  </si>
  <si>
    <t>PNRR_M5C2 I1.1.2_PERCORSI DI AUTONOMIA PER PERSONE CON DISABILITÀ</t>
  </si>
  <si>
    <t>PNRR_M5C2I1.3.1_HOUSING TEMPORANEO</t>
  </si>
  <si>
    <t>PNRR_M5C3I2_BENI CONFISCATI_RICOMINCIO DA ME</t>
  </si>
  <si>
    <t>PNRR_M2C2I4.1_RAFFORZAMENTO MOBILITÀ CICLISTICA_RETE CICLABILE UNIVERSITARIA</t>
  </si>
  <si>
    <t>PNRR_M2C2I4.1.2_PISTE CICLABILI URBANE E METROPOLITANE_CICLOVIA URBANA DI RICONGIUNZIONE CON LA RETE ESISTENTE</t>
  </si>
  <si>
    <t>PNRR_M1C1I1.2_ABILITAZIONE AL CLOUD PER PA LOCALI INNOVAZIONE DIGITALE_QUATTORDICI SERVIZI COMUNALI IN MIGRAZIONE AL CLOUD</t>
  </si>
  <si>
    <t>PNRR_M1C1I1.4.5_PIATTAFORMA NOTIFICHE DIGITALI_NOTIFICHE VIOLAZIONI AL CODICE DELLA STRADA E NOTIFICHE RISCOSSIONE TRIBUTI (CON PAGAMENTO)</t>
  </si>
  <si>
    <t>PNRR_M1C3I1.2_RIMOZIONE DELLE BARRIERE FISICHE E COGNITIVE MUST</t>
  </si>
  <si>
    <t>PNRR_M2C1I1.1_LINEA A_INFRASTRUTTURE FUNZIONALI ALLA RETE DI RACCOLTA DEI RIFIUTI URBANI _REALIZZAZIONE ISOLE ECOLOGICHE INTELLIGENTI RECINTATE</t>
  </si>
  <si>
    <t>PNRR_M2C1I1.1_LINEA A_INFRASTRUTTURE FUNZIONALI ALLA RETE DI RACCOLTA DEI RIFIUTI URBANI _ISTALLAZIONE ISOLE ECOLOGICHE INTELLIGENTI</t>
  </si>
  <si>
    <t>PNRR_M2C4I2.2_MITIGAZIONE DEL RISCHIO IDROGEOLOGICO - MITIGAZIONE DEL RISCHIO IDROGEOLOGICO MEDIANTE RIQUALIFICAZIONE E MESSA IN SICUREZZA DELLE INFRASTRUTTURE STRADALI NELLE LOCALITÀ MARINE DELLA CITTÀ DI LECCE</t>
  </si>
  <si>
    <t xml:space="preserve">PNRR_M2C1I1.1_LINEA A_MIGLIORAMENTO E MECCANIZZAZIONE DELLA RETE DI RACCOLTA DIFFERENZIATA DEI RIFUITI URBANI_INTERNET OF THINGS </t>
  </si>
  <si>
    <t xml:space="preserve"> PNRR_M2C1I1.1_LINEA A_INFRASTRUTTURE FUNZIONALI ALLA RETE DI RACCOLTA DEI RIFIUTI URBANI _VIA BELLOLUOGO_REALIZZAZIONE DI NUOVO CCR </t>
  </si>
  <si>
    <r>
      <t>OPERE INDIFFERIBILI 2022/</t>
    </r>
    <r>
      <rPr>
        <sz val="11"/>
        <color indexed="8"/>
        <rFont val="Calibri"/>
        <family val="2"/>
      </rPr>
      <t>2023</t>
    </r>
    <r>
      <rPr>
        <b/>
        <sz val="11"/>
        <color indexed="8"/>
        <rFont val="Calibri"/>
        <family val="2"/>
      </rPr>
      <t xml:space="preserve"> PREASSEGNAZIONI</t>
    </r>
  </si>
  <si>
    <t>M5 C2 Inv2.3 – PINQuA_ GESTITO DA ARCA SUD</t>
  </si>
  <si>
    <t>PNRR_M4C1I3.3_POTENZIAMENTO DELL'OFFERTA DEI SERVIZI DI ISTRUZIONE_AGLI ASILI NIDO ALLE UNIVERSITÀ_ADEGUAMENTO SISMICO DELLA SCUOLA IV CIRCOLO "S. CASTROMEDIANO FRIGOLE" .</t>
  </si>
  <si>
    <t>PNRR_M2C4I2.2_MITIGAZIONE DEL RISCHIO IDROGEOLOGICO_RIQUALIFICAZIONE E MESSA IN SICUREZZA DELLE INFRASTRUTTURE STRADALI – TANGENZIALE EST</t>
  </si>
  <si>
    <t>IMPORTO DI PROGETTO ORIGINARIO A VALERE SUL PNRR/PNC</t>
  </si>
  <si>
    <t xml:space="preserve">FINANZIAMENTO PNRR AL LORDO DELLE PREASSEGNAZIONI FOI </t>
  </si>
  <si>
    <t>TOTALE Q.E.</t>
  </si>
  <si>
    <t>C85E22000690007</t>
  </si>
  <si>
    <r>
      <t>M2 C4 Inv2.2 – Interventi per la resilienza, la valorizzazione del territorio e l'efficienza energetica dei comuni_</t>
    </r>
    <r>
      <rPr>
        <b/>
        <sz val="11"/>
        <color indexed="8"/>
        <rFont val="Calibri"/>
        <family val="2"/>
      </rPr>
      <t>2023</t>
    </r>
  </si>
  <si>
    <t>C84D23000910006</t>
  </si>
  <si>
    <t xml:space="preserve">PNRR- M.2 - C.4 - I.2.2 _OPERE MINORI 2023_INTERVENTI PER LA RESILIENZA, LA VALORIZZAZIONE DEL TERRITORIO E L'EFFICIENZA ENERGETICA DEI COMUNI_MESSA IN SICUREZZA ED EFFICIENTAMENTO ENERGETICO SCUOLA DANTE ALIGHIERI VIA DI VERETO N.62 LECCE- 2°LOTTO </t>
  </si>
  <si>
    <t>C85E24000170006</t>
  </si>
  <si>
    <t>PNRR_M4C1I1.2_SCUOLA PRIMARIA STATALE-SUCCURSALE ARMANDO DIAZ UBICATA IN LECCE ALLA VIA APRILE</t>
  </si>
  <si>
    <t>C85E24000160006</t>
  </si>
  <si>
    <t>PNRR_M4C1I1.2_IV CIRCOLO DIDATTICO SIGISMONDO CASTROMEDIANO UBICATA IN LECCE ALLA VIA CANTOBELLI</t>
  </si>
  <si>
    <t>C51F24000420006</t>
  </si>
  <si>
    <t>M1C1I1.4.4 “Estensione dell'utilizzo dell'anagrafe nazionale digitale (ANPR) - Adesione allo Stato Civile digitale (ANSC)”</t>
  </si>
  <si>
    <t>PNRR_M2C4I2.2 _OPERE MINORI 2024_INTERVENTI PER LA RESILIENZA, LA VALORIZZAZIONE DEL TERRITORIO E L'EFFICIENZA ENERGETICA DEI COMUNI 2024 - SCUOLA DANTE ALIGHIERI - VIA DI VERETO III LOTTO</t>
  </si>
  <si>
    <t>C84D24000320006</t>
  </si>
  <si>
    <r>
      <t>M2 C4 Inv2.2 – Interventi per la resilienza, la valorizzazione del territorio e l'efficienza energetica dei comuni_</t>
    </r>
    <r>
      <rPr>
        <b/>
        <sz val="11"/>
        <color indexed="8"/>
        <rFont val="Calibri"/>
        <family val="2"/>
      </rPr>
      <t>2024</t>
    </r>
  </si>
  <si>
    <t xml:space="preserve">PNRR_M1C1I1.7.2_PUNTI DI FACILITAZIONE DIGITALE </t>
  </si>
  <si>
    <t>C69I23001200006</t>
  </si>
  <si>
    <t xml:space="preserve">Totale importo </t>
  </si>
  <si>
    <t>SOGGETTO ATTUATORE</t>
  </si>
  <si>
    <t>MISURE IN USCITA</t>
  </si>
  <si>
    <t>Comune di Lecce</t>
  </si>
  <si>
    <t>Comune di Lecce/Gestito da Arca Sud</t>
  </si>
  <si>
    <t>PNRR_M1C1I1.4.4_STATO CIVILE DIGITALE  (Decreto di finanziamento:gennaio 2025)</t>
  </si>
</sst>
</file>

<file path=xl/styles.xml><?xml version="1.0" encoding="utf-8"?>
<styleSheet xmlns="http://schemas.openxmlformats.org/spreadsheetml/2006/main">
  <numFmts count="2">
    <numFmt numFmtId="164" formatCode="[$€-410]\ #,##0.00;[Red]\-[$€-410]\ #,##0.00"/>
    <numFmt numFmtId="165" formatCode="#,##0.00\ [$€-410];[Red]\-#,##0.00\ [$€-410]"/>
  </numFmts>
  <fonts count="21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i/>
      <sz val="16"/>
      <color indexed="8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color indexed="9"/>
      <name val="Arial"/>
      <family val="2"/>
    </font>
    <font>
      <b/>
      <i/>
      <sz val="14"/>
      <color indexed="9"/>
      <name val="Calibri Light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10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20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12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17" fillId="0" borderId="0" applyBorder="0" applyProtection="0"/>
    <xf numFmtId="0" fontId="7" fillId="0" borderId="0" applyBorder="0" applyProtection="0">
      <alignment horizontal="center" textRotation="90"/>
    </xf>
    <xf numFmtId="0" fontId="8" fillId="0" borderId="0" applyBorder="0" applyProtection="0">
      <alignment horizontal="center"/>
    </xf>
    <xf numFmtId="0" fontId="9" fillId="0" borderId="0" applyBorder="0" applyProtection="0"/>
    <xf numFmtId="0" fontId="10" fillId="8" borderId="0" applyBorder="0" applyProtection="0"/>
    <xf numFmtId="0" fontId="17" fillId="0" borderId="0" applyBorder="0" applyProtection="0"/>
    <xf numFmtId="0" fontId="11" fillId="8" borderId="1" applyProtection="0"/>
    <xf numFmtId="0" fontId="17" fillId="0" borderId="0" applyBorder="0" applyProtection="0"/>
    <xf numFmtId="0" fontId="17" fillId="0" borderId="0" applyBorder="0" applyProtection="0"/>
    <xf numFmtId="0" fontId="3" fillId="0" borderId="0" applyBorder="0" applyProtection="0"/>
  </cellStyleXfs>
  <cellXfs count="71">
    <xf numFmtId="0" fontId="0" fillId="0" borderId="0" xfId="0"/>
    <xf numFmtId="0" fontId="17" fillId="0" borderId="0" xfId="15" applyBorder="1" applyProtection="1">
      <protection locked="0"/>
    </xf>
    <xf numFmtId="0" fontId="17" fillId="9" borderId="0" xfId="15" applyFill="1" applyBorder="1" applyProtection="1">
      <protection locked="0"/>
    </xf>
    <xf numFmtId="0" fontId="17" fillId="9" borderId="0" xfId="15" applyFill="1" applyProtection="1">
      <protection locked="0"/>
    </xf>
    <xf numFmtId="0" fontId="17" fillId="0" borderId="0" xfId="15" applyProtection="1">
      <protection locked="0"/>
    </xf>
    <xf numFmtId="0" fontId="17" fillId="0" borderId="2" xfId="15" applyBorder="1" applyProtection="1">
      <protection locked="0"/>
    </xf>
    <xf numFmtId="0" fontId="17" fillId="0" borderId="2" xfId="15" applyBorder="1" applyAlignment="1" applyProtection="1">
      <alignment horizontal="left"/>
      <protection locked="0"/>
    </xf>
    <xf numFmtId="0" fontId="14" fillId="0" borderId="0" xfId="15" applyFont="1" applyBorder="1" applyAlignment="1" applyProtection="1">
      <alignment horizontal="center" vertical="center" wrapText="1"/>
      <protection locked="0"/>
    </xf>
    <xf numFmtId="0" fontId="2" fillId="9" borderId="0" xfId="15" applyFont="1" applyFill="1" applyBorder="1" applyProtection="1">
      <protection locked="0"/>
    </xf>
    <xf numFmtId="0" fontId="2" fillId="9" borderId="0" xfId="15" applyFont="1" applyFill="1" applyProtection="1">
      <protection locked="0"/>
    </xf>
    <xf numFmtId="0" fontId="2" fillId="0" borderId="0" xfId="15" applyFont="1" applyProtection="1">
      <protection locked="0"/>
    </xf>
    <xf numFmtId="0" fontId="12" fillId="9" borderId="2" xfId="7" applyFill="1" applyBorder="1" applyProtection="1">
      <protection locked="0"/>
    </xf>
    <xf numFmtId="0" fontId="12" fillId="9" borderId="2" xfId="7" applyFill="1" applyBorder="1" applyAlignment="1" applyProtection="1">
      <alignment horizontal="left"/>
      <protection locked="0"/>
    </xf>
    <xf numFmtId="164" fontId="12" fillId="9" borderId="2" xfId="7" applyNumberFormat="1" applyFill="1" applyBorder="1" applyAlignment="1" applyProtection="1">
      <alignment horizontal="left"/>
      <protection locked="0"/>
    </xf>
    <xf numFmtId="0" fontId="12" fillId="9" borderId="0" xfId="7" applyFill="1" applyBorder="1" applyProtection="1">
      <protection locked="0"/>
    </xf>
    <xf numFmtId="0" fontId="12" fillId="9" borderId="0" xfId="7" applyFill="1" applyProtection="1">
      <protection locked="0"/>
    </xf>
    <xf numFmtId="0" fontId="12" fillId="0" borderId="0" xfId="7" applyProtection="1">
      <protection locked="0"/>
    </xf>
    <xf numFmtId="0" fontId="12" fillId="9" borderId="3" xfId="7" applyFill="1" applyBorder="1" applyProtection="1">
      <protection locked="0"/>
    </xf>
    <xf numFmtId="0" fontId="12" fillId="9" borderId="3" xfId="7" applyFill="1" applyBorder="1" applyAlignment="1" applyProtection="1">
      <alignment horizontal="left"/>
      <protection locked="0"/>
    </xf>
    <xf numFmtId="0" fontId="16" fillId="13" borderId="4" xfId="7" applyFont="1" applyFill="1" applyBorder="1" applyAlignment="1" applyProtection="1">
      <alignment horizontal="center" vertical="center" wrapText="1"/>
      <protection locked="0"/>
    </xf>
    <xf numFmtId="0" fontId="12" fillId="9" borderId="0" xfId="7" applyFill="1" applyBorder="1" applyAlignment="1" applyProtection="1">
      <alignment wrapText="1"/>
      <protection locked="0"/>
    </xf>
    <xf numFmtId="0" fontId="15" fillId="9" borderId="0" xfId="7" applyFont="1" applyFill="1" applyBorder="1" applyAlignment="1" applyProtection="1">
      <alignment wrapText="1"/>
      <protection locked="0"/>
    </xf>
    <xf numFmtId="0" fontId="15" fillId="9" borderId="0" xfId="7" applyFont="1" applyFill="1" applyAlignment="1" applyProtection="1">
      <alignment wrapText="1"/>
      <protection locked="0"/>
    </xf>
    <xf numFmtId="0" fontId="15" fillId="0" borderId="0" xfId="7" applyFont="1" applyAlignment="1" applyProtection="1">
      <alignment wrapText="1"/>
      <protection locked="0"/>
    </xf>
    <xf numFmtId="0" fontId="12" fillId="9" borderId="0" xfId="7" applyFill="1" applyBorder="1" applyAlignment="1" applyProtection="1">
      <alignment vertical="center"/>
      <protection locked="0"/>
    </xf>
    <xf numFmtId="0" fontId="12" fillId="9" borderId="0" xfId="7" applyFill="1" applyAlignment="1" applyProtection="1">
      <alignment vertical="center"/>
      <protection locked="0"/>
    </xf>
    <xf numFmtId="0" fontId="12" fillId="0" borderId="0" xfId="7" applyAlignment="1" applyProtection="1">
      <alignment vertical="center"/>
      <protection locked="0"/>
    </xf>
    <xf numFmtId="0" fontId="12" fillId="11" borderId="4" xfId="7" applyFill="1" applyBorder="1" applyAlignment="1" applyProtection="1">
      <alignment horizontal="left" vertical="center" wrapText="1"/>
      <protection locked="0"/>
    </xf>
    <xf numFmtId="0" fontId="12" fillId="11" borderId="0" xfId="7" applyFill="1" applyBorder="1" applyAlignment="1" applyProtection="1">
      <alignment vertical="center"/>
      <protection locked="0"/>
    </xf>
    <xf numFmtId="0" fontId="12" fillId="11" borderId="0" xfId="7" applyFill="1" applyAlignment="1" applyProtection="1">
      <alignment vertical="center"/>
      <protection locked="0"/>
    </xf>
    <xf numFmtId="0" fontId="12" fillId="12" borderId="0" xfId="7" applyFill="1" applyAlignment="1" applyProtection="1">
      <alignment vertical="center"/>
      <protection locked="0"/>
    </xf>
    <xf numFmtId="0" fontId="12" fillId="9" borderId="4" xfId="7" applyFill="1" applyBorder="1" applyAlignment="1" applyProtection="1">
      <alignment horizontal="left" vertical="center" wrapText="1"/>
      <protection locked="0"/>
    </xf>
    <xf numFmtId="0" fontId="12" fillId="9" borderId="0" xfId="7" applyFill="1" applyAlignment="1" applyProtection="1">
      <alignment horizontal="left"/>
      <protection locked="0"/>
    </xf>
    <xf numFmtId="0" fontId="12" fillId="0" borderId="0" xfId="7" applyAlignment="1" applyProtection="1">
      <alignment horizontal="left"/>
      <protection locked="0"/>
    </xf>
    <xf numFmtId="0" fontId="12" fillId="9" borderId="4" xfId="7" applyFill="1" applyBorder="1" applyAlignment="1" applyProtection="1">
      <alignment vertical="center"/>
    </xf>
    <xf numFmtId="0" fontId="12" fillId="9" borderId="4" xfId="7" applyFill="1" applyBorder="1" applyAlignment="1" applyProtection="1">
      <alignment vertical="center"/>
      <protection locked="0"/>
    </xf>
    <xf numFmtId="164" fontId="12" fillId="9" borderId="4" xfId="7" applyNumberFormat="1" applyFill="1" applyBorder="1" applyAlignment="1" applyProtection="1">
      <alignment horizontal="left" vertical="center"/>
      <protection locked="0"/>
    </xf>
    <xf numFmtId="164" fontId="16" fillId="11" borderId="4" xfId="7" applyNumberFormat="1" applyFont="1" applyFill="1" applyBorder="1" applyAlignment="1" applyProtection="1">
      <alignment horizontal="left" vertical="center"/>
      <protection locked="0"/>
    </xf>
    <xf numFmtId="164" fontId="12" fillId="9" borderId="4" xfId="7" applyNumberFormat="1" applyFill="1" applyBorder="1" applyAlignment="1" applyProtection="1">
      <alignment horizontal="center" vertical="center"/>
      <protection locked="0"/>
    </xf>
    <xf numFmtId="0" fontId="12" fillId="9" borderId="4" xfId="7" applyFill="1" applyBorder="1" applyAlignment="1" applyProtection="1">
      <alignment vertical="center" wrapText="1"/>
      <protection locked="0"/>
    </xf>
    <xf numFmtId="0" fontId="12" fillId="0" borderId="4" xfId="7" applyBorder="1" applyAlignment="1" applyProtection="1">
      <alignment vertical="center" wrapText="1"/>
      <protection locked="0"/>
    </xf>
    <xf numFmtId="0" fontId="12" fillId="9" borderId="4" xfId="7" applyFill="1" applyBorder="1" applyAlignment="1" applyProtection="1">
      <alignment horizontal="left" vertical="center"/>
      <protection locked="0"/>
    </xf>
    <xf numFmtId="164" fontId="12" fillId="11" borderId="4" xfId="7" applyNumberFormat="1" applyFill="1" applyBorder="1" applyAlignment="1" applyProtection="1">
      <alignment horizontal="left" vertical="center"/>
      <protection locked="0"/>
    </xf>
    <xf numFmtId="0" fontId="12" fillId="11" borderId="4" xfId="7" applyFill="1" applyBorder="1" applyAlignment="1" applyProtection="1">
      <alignment vertical="center"/>
      <protection locked="0"/>
    </xf>
    <xf numFmtId="0" fontId="16" fillId="9" borderId="4" xfId="7" applyFont="1" applyFill="1" applyBorder="1" applyAlignment="1" applyProtection="1">
      <alignment horizontal="right" vertical="center" wrapText="1"/>
      <protection locked="0"/>
    </xf>
    <xf numFmtId="164" fontId="16" fillId="9" borderId="4" xfId="7" applyNumberFormat="1" applyFont="1" applyFill="1" applyBorder="1" applyAlignment="1" applyProtection="1">
      <alignment horizontal="left" vertical="center"/>
      <protection locked="0"/>
    </xf>
    <xf numFmtId="0" fontId="12" fillId="11" borderId="4" xfId="7" applyFill="1" applyBorder="1" applyAlignment="1" applyProtection="1">
      <alignment vertical="center" wrapText="1"/>
      <protection locked="0"/>
    </xf>
    <xf numFmtId="0" fontId="12" fillId="0" borderId="4" xfId="7" applyBorder="1" applyAlignment="1" applyProtection="1">
      <alignment vertical="center"/>
      <protection locked="0"/>
    </xf>
    <xf numFmtId="0" fontId="18" fillId="9" borderId="4" xfId="7" applyFont="1" applyFill="1" applyBorder="1" applyAlignment="1" applyProtection="1">
      <alignment vertical="center"/>
      <protection locked="0"/>
    </xf>
    <xf numFmtId="164" fontId="12" fillId="9" borderId="4" xfId="7" applyNumberFormat="1" applyFill="1" applyBorder="1" applyAlignment="1" applyProtection="1">
      <alignment horizontal="center" vertical="center" wrapText="1"/>
      <protection locked="0"/>
    </xf>
    <xf numFmtId="165" fontId="16" fillId="9" borderId="4" xfId="7" applyNumberFormat="1" applyFont="1" applyFill="1" applyBorder="1" applyAlignment="1" applyProtection="1">
      <alignment horizontal="left" vertical="center"/>
      <protection locked="0"/>
    </xf>
    <xf numFmtId="165" fontId="12" fillId="9" borderId="4" xfId="7" applyNumberFormat="1" applyFill="1" applyBorder="1" applyAlignment="1" applyProtection="1">
      <alignment horizontal="left" vertical="center"/>
      <protection locked="0"/>
    </xf>
    <xf numFmtId="0" fontId="16" fillId="9" borderId="4" xfId="7" applyFont="1" applyFill="1" applyBorder="1" applyAlignment="1" applyProtection="1">
      <alignment horizontal="right" vertical="center"/>
      <protection locked="0"/>
    </xf>
    <xf numFmtId="0" fontId="0" fillId="0" borderId="4" xfId="0" applyBorder="1"/>
    <xf numFmtId="164" fontId="12" fillId="11" borderId="4" xfId="7" applyNumberFormat="1" applyFill="1" applyBorder="1" applyAlignment="1" applyProtection="1">
      <alignment horizontal="center" vertical="center"/>
      <protection locked="0"/>
    </xf>
    <xf numFmtId="0" fontId="12" fillId="11" borderId="0" xfId="7" applyFill="1" applyBorder="1" applyProtection="1">
      <protection locked="0"/>
    </xf>
    <xf numFmtId="0" fontId="12" fillId="11" borderId="0" xfId="7" applyFill="1" applyProtection="1">
      <protection locked="0"/>
    </xf>
    <xf numFmtId="0" fontId="12" fillId="12" borderId="0" xfId="7" applyFill="1" applyProtection="1">
      <protection locked="0"/>
    </xf>
    <xf numFmtId="0" fontId="12" fillId="9" borderId="4" xfId="7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wrapText="1"/>
    </xf>
    <xf numFmtId="164" fontId="12" fillId="0" borderId="4" xfId="7" applyNumberFormat="1" applyBorder="1" applyAlignment="1" applyProtection="1">
      <alignment horizontal="left" vertical="center"/>
      <protection locked="0"/>
    </xf>
    <xf numFmtId="164" fontId="12" fillId="14" borderId="4" xfId="7" applyNumberFormat="1" applyFill="1" applyBorder="1" applyAlignment="1" applyProtection="1">
      <alignment horizontal="left" vertical="center"/>
      <protection locked="0"/>
    </xf>
    <xf numFmtId="164" fontId="12" fillId="15" borderId="4" xfId="7" applyNumberFormat="1" applyFill="1" applyBorder="1" applyAlignment="1" applyProtection="1">
      <alignment horizontal="left" vertical="center"/>
      <protection locked="0"/>
    </xf>
    <xf numFmtId="165" fontId="16" fillId="15" borderId="4" xfId="7" applyNumberFormat="1" applyFont="1" applyFill="1" applyBorder="1" applyAlignment="1" applyProtection="1">
      <alignment horizontal="left" vertical="center"/>
      <protection locked="0"/>
    </xf>
    <xf numFmtId="0" fontId="14" fillId="10" borderId="2" xfId="15" applyFont="1" applyFill="1" applyBorder="1" applyAlignment="1" applyProtection="1">
      <alignment horizontal="center" vertical="center" wrapText="1"/>
      <protection locked="0"/>
    </xf>
    <xf numFmtId="0" fontId="13" fillId="10" borderId="5" xfId="15" applyFont="1" applyFill="1" applyBorder="1" applyAlignment="1" applyProtection="1">
      <alignment horizontal="right" vertical="center" wrapText="1"/>
      <protection locked="0"/>
    </xf>
    <xf numFmtId="0" fontId="13" fillId="10" borderId="6" xfId="15" applyFont="1" applyFill="1" applyBorder="1" applyAlignment="1" applyProtection="1">
      <alignment horizontal="right" vertical="center" wrapText="1"/>
      <protection locked="0"/>
    </xf>
    <xf numFmtId="0" fontId="13" fillId="10" borderId="7" xfId="15" applyFont="1" applyFill="1" applyBorder="1" applyAlignment="1" applyProtection="1">
      <alignment horizontal="right" vertical="center" wrapText="1"/>
      <protection locked="0"/>
    </xf>
    <xf numFmtId="0" fontId="13" fillId="10" borderId="0" xfId="15" applyFont="1" applyFill="1" applyBorder="1" applyAlignment="1" applyProtection="1">
      <alignment horizontal="right" vertical="center" wrapText="1"/>
      <protection locked="0"/>
    </xf>
    <xf numFmtId="0" fontId="13" fillId="10" borderId="8" xfId="15" applyFont="1" applyFill="1" applyBorder="1" applyAlignment="1" applyProtection="1">
      <alignment horizontal="right" vertical="center" wrapText="1"/>
      <protection locked="0"/>
    </xf>
    <xf numFmtId="0" fontId="13" fillId="10" borderId="9" xfId="15" applyFont="1" applyFill="1" applyBorder="1" applyAlignment="1" applyProtection="1">
      <alignment horizontal="right" vertical="center" wrapText="1"/>
      <protection locked="0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ormal" xfId="7"/>
    <cellStyle name="Footnote" xfId="8"/>
    <cellStyle name="Good" xfId="9"/>
    <cellStyle name="Graphics" xfId="10"/>
    <cellStyle name="Heading 1" xfId="11"/>
    <cellStyle name="Heading 2" xfId="12"/>
    <cellStyle name="Hyperlink" xfId="13"/>
    <cellStyle name="Neutral" xfId="14"/>
    <cellStyle name="Normal 2" xfId="15"/>
    <cellStyle name="Normale" xfId="0" builtinId="0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D7E4B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2469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2064143</xdr:colOff>
      <xdr:row>4</xdr:row>
      <xdr:rowOff>9525</xdr:rowOff>
    </xdr:to>
    <xdr:pic>
      <xdr:nvPicPr>
        <xdr:cNvPr id="2" name="Immagine 1" descr="banner tre loghi ">
          <a:extLst>
            <a:ext uri="{FF2B5EF4-FFF2-40B4-BE49-F238E27FC236}">
              <a16:creationId xmlns="" xmlns:a16="http://schemas.microsoft.com/office/drawing/2014/main" id="{4D65B328-CA03-A460-A252-63413B52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6471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8"/>
  <sheetViews>
    <sheetView tabSelected="1" view="pageBreakPreview" zoomScaleNormal="85" zoomScaleSheetLayoutView="100" workbookViewId="0">
      <pane ySplit="8" topLeftCell="A59" activePane="bottomLeft" state="frozen"/>
      <selection pane="bottomLeft" activeCell="C72" sqref="C72"/>
    </sheetView>
  </sheetViews>
  <sheetFormatPr defaultColWidth="8.7109375" defaultRowHeight="15"/>
  <cols>
    <col min="1" max="1" width="49.5703125" style="16" customWidth="1"/>
    <col min="2" max="2" width="19.42578125" style="16" customWidth="1"/>
    <col min="3" max="3" width="80.42578125" style="33" customWidth="1"/>
    <col min="4" max="4" width="21.7109375" style="33" customWidth="1"/>
    <col min="5" max="5" width="25.140625" style="33" customWidth="1"/>
    <col min="6" max="6" width="21.7109375" style="33" customWidth="1"/>
    <col min="7" max="10" width="15.28515625" style="33" customWidth="1"/>
    <col min="11" max="11" width="17.28515625" style="33" bestFit="1" customWidth="1"/>
    <col min="12" max="12" width="25.28515625" style="16" customWidth="1"/>
    <col min="13" max="36" width="9.140625" style="15" customWidth="1"/>
    <col min="37" max="16384" width="8.7109375" style="16"/>
  </cols>
  <sheetData>
    <row r="1" spans="1:36" s="4" customFormat="1" ht="23.25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1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4" customFormat="1" ht="12.75" customHeigh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1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2.7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1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4" customFormat="1" ht="12.7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10" customFormat="1" ht="18.7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</row>
    <row r="7" spans="1:36">
      <c r="A7" s="17"/>
      <c r="B7" s="17"/>
      <c r="C7" s="18"/>
      <c r="D7" s="18"/>
      <c r="E7" s="18"/>
      <c r="F7" s="18"/>
      <c r="G7" s="18"/>
      <c r="H7" s="18"/>
      <c r="I7" s="18"/>
      <c r="J7" s="18"/>
      <c r="K7" s="18"/>
      <c r="L7" s="14"/>
      <c r="M7" s="14"/>
      <c r="N7" s="14"/>
    </row>
    <row r="8" spans="1:36" s="23" customFormat="1" ht="60">
      <c r="A8" s="19" t="s">
        <v>1</v>
      </c>
      <c r="B8" s="19" t="s">
        <v>2</v>
      </c>
      <c r="C8" s="19" t="s">
        <v>3</v>
      </c>
      <c r="D8" s="19" t="s">
        <v>131</v>
      </c>
      <c r="E8" s="19" t="s">
        <v>127</v>
      </c>
      <c r="F8" s="19" t="s">
        <v>132</v>
      </c>
      <c r="G8" s="19" t="s">
        <v>70</v>
      </c>
      <c r="H8" s="19" t="s">
        <v>133</v>
      </c>
      <c r="I8" s="19" t="s">
        <v>151</v>
      </c>
      <c r="J8" s="19" t="s">
        <v>63</v>
      </c>
      <c r="K8" s="19" t="s">
        <v>150</v>
      </c>
      <c r="L8" s="20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>
      <c r="A9" s="34" t="s">
        <v>4</v>
      </c>
      <c r="B9" s="35" t="s">
        <v>5</v>
      </c>
      <c r="C9" s="31" t="s">
        <v>84</v>
      </c>
      <c r="D9" s="36">
        <v>2700000</v>
      </c>
      <c r="E9" s="37">
        <f>+D9*20%</f>
        <v>540000</v>
      </c>
      <c r="F9" s="36">
        <f>+D9+E9</f>
        <v>3240000</v>
      </c>
      <c r="G9" s="36"/>
      <c r="H9" s="36">
        <f>+F9+G9</f>
        <v>3240000</v>
      </c>
      <c r="I9" s="36"/>
      <c r="J9" s="38" t="s">
        <v>59</v>
      </c>
      <c r="K9" s="38" t="s">
        <v>152</v>
      </c>
      <c r="L9" s="14"/>
    </row>
    <row r="10" spans="1:36">
      <c r="A10" s="35" t="s">
        <v>4</v>
      </c>
      <c r="B10" s="35" t="s">
        <v>6</v>
      </c>
      <c r="C10" s="31" t="s">
        <v>85</v>
      </c>
      <c r="D10" s="36">
        <v>1000000</v>
      </c>
      <c r="E10" s="37">
        <f>+D10*20%</f>
        <v>200000</v>
      </c>
      <c r="F10" s="36">
        <f t="shared" ref="F10:F36" si="0">+D10+E10</f>
        <v>1200000</v>
      </c>
      <c r="G10" s="36"/>
      <c r="H10" s="36">
        <f t="shared" ref="H10:H78" si="1">+F10+G10</f>
        <v>1200000</v>
      </c>
      <c r="I10" s="36"/>
      <c r="J10" s="38" t="s">
        <v>59</v>
      </c>
      <c r="K10" s="38" t="s">
        <v>152</v>
      </c>
      <c r="L10" s="14"/>
    </row>
    <row r="11" spans="1:36">
      <c r="A11" s="35" t="s">
        <v>4</v>
      </c>
      <c r="B11" s="35" t="s">
        <v>7</v>
      </c>
      <c r="C11" s="31" t="s">
        <v>86</v>
      </c>
      <c r="D11" s="36">
        <v>1400000</v>
      </c>
      <c r="E11" s="37">
        <f>+D11*20%</f>
        <v>280000</v>
      </c>
      <c r="F11" s="36">
        <f t="shared" si="0"/>
        <v>1680000</v>
      </c>
      <c r="G11" s="36"/>
      <c r="H11" s="36">
        <f>+F11+G11</f>
        <v>1680000</v>
      </c>
      <c r="I11" s="36"/>
      <c r="J11" s="38" t="s">
        <v>59</v>
      </c>
      <c r="K11" s="38" t="s">
        <v>152</v>
      </c>
      <c r="L11" s="14"/>
    </row>
    <row r="12" spans="1:36" ht="41.25" customHeight="1">
      <c r="A12" s="35" t="s">
        <v>128</v>
      </c>
      <c r="B12" s="35" t="s">
        <v>8</v>
      </c>
      <c r="C12" s="31" t="s">
        <v>87</v>
      </c>
      <c r="D12" s="36">
        <v>4800000</v>
      </c>
      <c r="E12" s="42"/>
      <c r="F12" s="36">
        <f t="shared" si="0"/>
        <v>4800000</v>
      </c>
      <c r="G12" s="36"/>
      <c r="H12" s="36">
        <f t="shared" si="1"/>
        <v>4800000</v>
      </c>
      <c r="I12" s="36"/>
      <c r="J12" s="38" t="s">
        <v>59</v>
      </c>
      <c r="K12" s="49" t="s">
        <v>153</v>
      </c>
      <c r="L12" s="14"/>
    </row>
    <row r="13" spans="1:36" ht="45">
      <c r="A13" s="35" t="s">
        <v>128</v>
      </c>
      <c r="B13" s="35" t="s">
        <v>9</v>
      </c>
      <c r="C13" s="31" t="s">
        <v>88</v>
      </c>
      <c r="D13" s="36">
        <v>3600000</v>
      </c>
      <c r="E13" s="42"/>
      <c r="F13" s="36">
        <f t="shared" si="0"/>
        <v>3600000</v>
      </c>
      <c r="G13" s="36"/>
      <c r="H13" s="36">
        <f t="shared" si="1"/>
        <v>3600000</v>
      </c>
      <c r="I13" s="36"/>
      <c r="J13" s="38" t="s">
        <v>59</v>
      </c>
      <c r="K13" s="49" t="s">
        <v>153</v>
      </c>
      <c r="L13" s="14"/>
    </row>
    <row r="14" spans="1:36" ht="45">
      <c r="A14" s="35" t="s">
        <v>128</v>
      </c>
      <c r="B14" s="35" t="s">
        <v>10</v>
      </c>
      <c r="C14" s="31" t="s">
        <v>89</v>
      </c>
      <c r="D14" s="36">
        <v>1500000</v>
      </c>
      <c r="E14" s="42"/>
      <c r="F14" s="36">
        <f t="shared" si="0"/>
        <v>1500000</v>
      </c>
      <c r="G14" s="36"/>
      <c r="H14" s="36">
        <f t="shared" si="1"/>
        <v>1500000</v>
      </c>
      <c r="I14" s="36"/>
      <c r="J14" s="38" t="s">
        <v>59</v>
      </c>
      <c r="K14" s="49" t="s">
        <v>153</v>
      </c>
      <c r="L14" s="14"/>
    </row>
    <row r="15" spans="1:36">
      <c r="A15" s="35"/>
      <c r="B15" s="35"/>
      <c r="C15" s="44" t="s">
        <v>11</v>
      </c>
      <c r="D15" s="45">
        <f>SUM(D9:D14)</f>
        <v>15000000</v>
      </c>
      <c r="E15" s="45">
        <f>SUM(E9:E14)</f>
        <v>1020000</v>
      </c>
      <c r="F15" s="45">
        <f>SUM(F9:F14)</f>
        <v>16020000</v>
      </c>
      <c r="G15" s="45">
        <f>SUM(G9:G14)</f>
        <v>0</v>
      </c>
      <c r="H15" s="45">
        <f t="shared" si="1"/>
        <v>16020000</v>
      </c>
      <c r="I15" s="36"/>
      <c r="J15" s="45"/>
      <c r="K15" s="38"/>
      <c r="L15" s="14"/>
    </row>
    <row r="16" spans="1:36">
      <c r="A16" s="39" t="s">
        <v>12</v>
      </c>
      <c r="B16" s="35" t="s">
        <v>13</v>
      </c>
      <c r="C16" s="31" t="s">
        <v>90</v>
      </c>
      <c r="D16" s="36">
        <v>1100000</v>
      </c>
      <c r="E16" s="36">
        <v>95503.39</v>
      </c>
      <c r="F16" s="36">
        <f t="shared" si="0"/>
        <v>1195503.3899999999</v>
      </c>
      <c r="G16" s="36"/>
      <c r="H16" s="36">
        <f t="shared" si="1"/>
        <v>1195503.3899999999</v>
      </c>
      <c r="I16" s="36"/>
      <c r="J16" s="38" t="s">
        <v>59</v>
      </c>
      <c r="K16" s="38" t="s">
        <v>152</v>
      </c>
      <c r="L16" s="14"/>
    </row>
    <row r="17" spans="1:36" ht="30">
      <c r="A17" s="39" t="s">
        <v>12</v>
      </c>
      <c r="B17" s="35" t="s">
        <v>14</v>
      </c>
      <c r="C17" s="31" t="s">
        <v>91</v>
      </c>
      <c r="D17" s="36">
        <v>1220000</v>
      </c>
      <c r="E17" s="36">
        <v>122000</v>
      </c>
      <c r="F17" s="36">
        <f t="shared" si="0"/>
        <v>1342000</v>
      </c>
      <c r="G17" s="36"/>
      <c r="H17" s="36">
        <f t="shared" si="1"/>
        <v>1342000</v>
      </c>
      <c r="I17" s="36"/>
      <c r="J17" s="38" t="s">
        <v>59</v>
      </c>
      <c r="K17" s="38" t="s">
        <v>152</v>
      </c>
      <c r="L17" s="14"/>
    </row>
    <row r="18" spans="1:36" ht="30">
      <c r="A18" s="39" t="s">
        <v>12</v>
      </c>
      <c r="B18" s="35" t="s">
        <v>15</v>
      </c>
      <c r="C18" s="31" t="s">
        <v>92</v>
      </c>
      <c r="D18" s="36">
        <v>1790000</v>
      </c>
      <c r="E18" s="36">
        <v>179000</v>
      </c>
      <c r="F18" s="36">
        <f t="shared" si="0"/>
        <v>1969000</v>
      </c>
      <c r="G18" s="36"/>
      <c r="H18" s="36">
        <f t="shared" si="1"/>
        <v>1969000</v>
      </c>
      <c r="I18" s="36"/>
      <c r="J18" s="38" t="s">
        <v>59</v>
      </c>
      <c r="K18" s="38" t="s">
        <v>152</v>
      </c>
      <c r="L18" s="14"/>
    </row>
    <row r="19" spans="1:36" ht="30">
      <c r="A19" s="39" t="s">
        <v>12</v>
      </c>
      <c r="B19" s="35" t="s">
        <v>16</v>
      </c>
      <c r="C19" s="31" t="s">
        <v>93</v>
      </c>
      <c r="D19" s="36">
        <v>3000000</v>
      </c>
      <c r="E19" s="36">
        <v>282509.90000000002</v>
      </c>
      <c r="F19" s="36">
        <f t="shared" si="0"/>
        <v>3282509.9</v>
      </c>
      <c r="G19" s="36"/>
      <c r="H19" s="36">
        <f t="shared" si="1"/>
        <v>3282509.9</v>
      </c>
      <c r="I19" s="36"/>
      <c r="J19" s="38" t="s">
        <v>59</v>
      </c>
      <c r="K19" s="38" t="s">
        <v>152</v>
      </c>
      <c r="L19" s="14"/>
    </row>
    <row r="20" spans="1:36">
      <c r="A20" s="39" t="s">
        <v>12</v>
      </c>
      <c r="B20" s="35" t="s">
        <v>17</v>
      </c>
      <c r="C20" s="31" t="s">
        <v>94</v>
      </c>
      <c r="D20" s="36">
        <v>1000000</v>
      </c>
      <c r="E20" s="36">
        <v>64882.49</v>
      </c>
      <c r="F20" s="36">
        <f t="shared" si="0"/>
        <v>1064882.49</v>
      </c>
      <c r="G20" s="36"/>
      <c r="H20" s="36">
        <f t="shared" si="1"/>
        <v>1064882.49</v>
      </c>
      <c r="I20" s="36"/>
      <c r="J20" s="38" t="s">
        <v>59</v>
      </c>
      <c r="K20" s="38" t="s">
        <v>152</v>
      </c>
      <c r="L20" s="14"/>
    </row>
    <row r="21" spans="1:36" ht="30">
      <c r="A21" s="39" t="s">
        <v>12</v>
      </c>
      <c r="B21" s="35" t="s">
        <v>18</v>
      </c>
      <c r="C21" s="31" t="s">
        <v>95</v>
      </c>
      <c r="D21" s="36">
        <v>1800000</v>
      </c>
      <c r="E21" s="36"/>
      <c r="F21" s="36">
        <f t="shared" si="0"/>
        <v>1800000</v>
      </c>
      <c r="G21" s="36"/>
      <c r="H21" s="36">
        <f t="shared" si="1"/>
        <v>1800000</v>
      </c>
      <c r="I21" s="36"/>
      <c r="J21" s="38" t="s">
        <v>59</v>
      </c>
      <c r="K21" s="38" t="s">
        <v>152</v>
      </c>
      <c r="L21" s="14"/>
    </row>
    <row r="22" spans="1:36">
      <c r="A22" s="39" t="s">
        <v>12</v>
      </c>
      <c r="B22" s="35" t="s">
        <v>19</v>
      </c>
      <c r="C22" s="31" t="s">
        <v>96</v>
      </c>
      <c r="D22" s="36">
        <v>6500000</v>
      </c>
      <c r="E22" s="36"/>
      <c r="F22" s="36">
        <f t="shared" si="0"/>
        <v>6500000</v>
      </c>
      <c r="G22" s="36"/>
      <c r="H22" s="36">
        <f t="shared" si="1"/>
        <v>6500000</v>
      </c>
      <c r="I22" s="36"/>
      <c r="J22" s="38" t="s">
        <v>59</v>
      </c>
      <c r="K22" s="38" t="s">
        <v>152</v>
      </c>
      <c r="L22" s="14"/>
    </row>
    <row r="23" spans="1:36">
      <c r="A23" s="39" t="s">
        <v>12</v>
      </c>
      <c r="B23" s="35" t="s">
        <v>20</v>
      </c>
      <c r="C23" s="31" t="s">
        <v>97</v>
      </c>
      <c r="D23" s="36">
        <v>3500000</v>
      </c>
      <c r="E23" s="36"/>
      <c r="F23" s="36">
        <f t="shared" si="0"/>
        <v>3500000</v>
      </c>
      <c r="G23" s="36"/>
      <c r="H23" s="36">
        <f t="shared" si="1"/>
        <v>3500000</v>
      </c>
      <c r="I23" s="36"/>
      <c r="J23" s="38" t="s">
        <v>59</v>
      </c>
      <c r="K23" s="38" t="s">
        <v>152</v>
      </c>
      <c r="L23" s="14"/>
    </row>
    <row r="24" spans="1:36">
      <c r="A24" s="35"/>
      <c r="B24" s="35"/>
      <c r="C24" s="44" t="s">
        <v>11</v>
      </c>
      <c r="D24" s="45">
        <f>SUM(D16:D23)</f>
        <v>19910000</v>
      </c>
      <c r="E24" s="45">
        <f>SUM(E16:E23)</f>
        <v>743895.78</v>
      </c>
      <c r="F24" s="45">
        <f>SUM(F16:F23)</f>
        <v>20653895.780000001</v>
      </c>
      <c r="G24" s="45">
        <f>SUM(G16:G23)</f>
        <v>0</v>
      </c>
      <c r="H24" s="45">
        <f t="shared" si="1"/>
        <v>20653895.780000001</v>
      </c>
      <c r="I24" s="36"/>
      <c r="J24" s="45"/>
      <c r="K24" s="45"/>
      <c r="L24" s="14"/>
    </row>
    <row r="25" spans="1:36" s="26" customFormat="1">
      <c r="A25" s="35" t="s">
        <v>21</v>
      </c>
      <c r="B25" s="35" t="s">
        <v>22</v>
      </c>
      <c r="C25" s="31" t="s">
        <v>98</v>
      </c>
      <c r="D25" s="36">
        <v>700000</v>
      </c>
      <c r="E25" s="42">
        <v>70000</v>
      </c>
      <c r="F25" s="36">
        <f>+D25+E25</f>
        <v>770000</v>
      </c>
      <c r="G25" s="36"/>
      <c r="H25" s="36">
        <f t="shared" si="1"/>
        <v>770000</v>
      </c>
      <c r="I25" s="36"/>
      <c r="J25" s="36"/>
      <c r="K25" s="38" t="s">
        <v>152</v>
      </c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s="26" customFormat="1">
      <c r="A26" s="35" t="s">
        <v>21</v>
      </c>
      <c r="B26" s="35" t="s">
        <v>23</v>
      </c>
      <c r="C26" s="31" t="s">
        <v>99</v>
      </c>
      <c r="D26" s="36">
        <v>360000</v>
      </c>
      <c r="E26" s="42">
        <v>36000</v>
      </c>
      <c r="F26" s="36">
        <f>+D26+E26</f>
        <v>396000</v>
      </c>
      <c r="G26" s="36">
        <v>24000</v>
      </c>
      <c r="H26" s="36">
        <f t="shared" si="1"/>
        <v>420000</v>
      </c>
      <c r="I26" s="36"/>
      <c r="J26" s="36"/>
      <c r="K26" s="38" t="s">
        <v>152</v>
      </c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6" customFormat="1">
      <c r="A27" s="35" t="s">
        <v>21</v>
      </c>
      <c r="B27" s="35" t="s">
        <v>24</v>
      </c>
      <c r="C27" s="31" t="s">
        <v>100</v>
      </c>
      <c r="D27" s="36">
        <v>410000</v>
      </c>
      <c r="E27" s="42">
        <v>35964.559999999998</v>
      </c>
      <c r="F27" s="36">
        <f t="shared" si="0"/>
        <v>445964.56</v>
      </c>
      <c r="G27" s="36"/>
      <c r="H27" s="36">
        <f t="shared" si="1"/>
        <v>445964.56</v>
      </c>
      <c r="I27" s="36"/>
      <c r="J27" s="36"/>
      <c r="K27" s="38" t="s">
        <v>152</v>
      </c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36" s="26" customFormat="1" ht="30">
      <c r="A28" s="35" t="s">
        <v>21</v>
      </c>
      <c r="B28" s="35" t="s">
        <v>138</v>
      </c>
      <c r="C28" s="31" t="s">
        <v>139</v>
      </c>
      <c r="D28" s="36">
        <v>504000</v>
      </c>
      <c r="E28" s="42"/>
      <c r="F28" s="36">
        <v>504000</v>
      </c>
      <c r="G28" s="36"/>
      <c r="H28" s="36">
        <v>504000</v>
      </c>
      <c r="I28" s="36"/>
      <c r="J28" s="36"/>
      <c r="K28" s="38" t="s">
        <v>152</v>
      </c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1:36" s="26" customFormat="1" ht="30">
      <c r="A29" s="35" t="s">
        <v>21</v>
      </c>
      <c r="B29" s="35" t="s">
        <v>140</v>
      </c>
      <c r="C29" s="31" t="s">
        <v>141</v>
      </c>
      <c r="D29" s="36">
        <v>504000</v>
      </c>
      <c r="E29" s="42"/>
      <c r="F29" s="36">
        <v>504000</v>
      </c>
      <c r="G29" s="36"/>
      <c r="H29" s="36">
        <v>504000</v>
      </c>
      <c r="I29" s="36"/>
      <c r="J29" s="36"/>
      <c r="K29" s="38" t="s">
        <v>152</v>
      </c>
      <c r="L29" s="24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36" s="26" customFormat="1">
      <c r="A30" s="35"/>
      <c r="B30" s="35"/>
      <c r="C30" s="44" t="s">
        <v>11</v>
      </c>
      <c r="D30" s="45">
        <f>SUM(D25:D29)</f>
        <v>2478000</v>
      </c>
      <c r="E30" s="37">
        <f>SUM(E25:E27)</f>
        <v>141964.56</v>
      </c>
      <c r="F30" s="45">
        <f>SUM(F25:F29)</f>
        <v>2619964.56</v>
      </c>
      <c r="G30" s="45">
        <f>SUM(G25:G27)</f>
        <v>24000</v>
      </c>
      <c r="H30" s="45">
        <f>+F30+G30</f>
        <v>2643964.56</v>
      </c>
      <c r="I30" s="36"/>
      <c r="J30" s="45"/>
      <c r="K30" s="45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1:36">
      <c r="A31" s="39" t="s">
        <v>25</v>
      </c>
      <c r="B31" s="35" t="s">
        <v>26</v>
      </c>
      <c r="C31" s="31" t="s">
        <v>101</v>
      </c>
      <c r="D31" s="36">
        <v>465000</v>
      </c>
      <c r="E31" s="42">
        <v>46500</v>
      </c>
      <c r="F31" s="36">
        <f t="shared" si="0"/>
        <v>511500</v>
      </c>
      <c r="G31" s="36"/>
      <c r="H31" s="36">
        <f t="shared" si="1"/>
        <v>511500</v>
      </c>
      <c r="I31" s="36"/>
      <c r="J31" s="36"/>
      <c r="K31" s="38" t="s">
        <v>152</v>
      </c>
      <c r="L31" s="14"/>
    </row>
    <row r="32" spans="1:36">
      <c r="A32" s="35"/>
      <c r="B32" s="35"/>
      <c r="C32" s="44" t="str">
        <f>+C30</f>
        <v>Totale importo interventi</v>
      </c>
      <c r="D32" s="45">
        <f>+D31</f>
        <v>465000</v>
      </c>
      <c r="E32" s="37">
        <f>+E31</f>
        <v>46500</v>
      </c>
      <c r="F32" s="45">
        <f>+F31</f>
        <v>511500</v>
      </c>
      <c r="G32" s="45">
        <f>+G31</f>
        <v>0</v>
      </c>
      <c r="H32" s="45">
        <f t="shared" si="1"/>
        <v>511500</v>
      </c>
      <c r="I32" s="36"/>
      <c r="J32" s="36"/>
      <c r="K32" s="36"/>
      <c r="L32" s="14"/>
    </row>
    <row r="33" spans="1:36" s="30" customFormat="1">
      <c r="A33" s="43" t="s">
        <v>27</v>
      </c>
      <c r="B33" s="43" t="s">
        <v>28</v>
      </c>
      <c r="C33" s="27" t="s">
        <v>102</v>
      </c>
      <c r="D33" s="42">
        <v>1563500</v>
      </c>
      <c r="E33" s="42">
        <v>155920</v>
      </c>
      <c r="F33" s="36">
        <f t="shared" si="0"/>
        <v>1719420</v>
      </c>
      <c r="G33" s="42"/>
      <c r="H33" s="36">
        <f t="shared" si="1"/>
        <v>1719420</v>
      </c>
      <c r="I33" s="36"/>
      <c r="J33" s="42"/>
      <c r="K33" s="38" t="s">
        <v>152</v>
      </c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>
      <c r="A34" s="35"/>
      <c r="B34" s="35"/>
      <c r="C34" s="44" t="str">
        <f>+C32</f>
        <v>Totale importo interventi</v>
      </c>
      <c r="D34" s="45">
        <f>+D33</f>
        <v>1563500</v>
      </c>
      <c r="E34" s="45">
        <f>+E33</f>
        <v>155920</v>
      </c>
      <c r="F34" s="45">
        <f>+F33</f>
        <v>1719420</v>
      </c>
      <c r="G34" s="45">
        <f>+G33</f>
        <v>0</v>
      </c>
      <c r="H34" s="45">
        <f t="shared" si="1"/>
        <v>1719420</v>
      </c>
      <c r="I34" s="36"/>
      <c r="J34" s="36"/>
      <c r="K34" s="36"/>
      <c r="L34" s="14"/>
    </row>
    <row r="35" spans="1:36" s="26" customFormat="1" ht="30">
      <c r="A35" s="39" t="s">
        <v>56</v>
      </c>
      <c r="B35" s="35" t="s">
        <v>29</v>
      </c>
      <c r="C35" s="39" t="s">
        <v>103</v>
      </c>
      <c r="D35" s="36">
        <v>2500000</v>
      </c>
      <c r="E35" s="45">
        <f>+D35*20%</f>
        <v>500000</v>
      </c>
      <c r="F35" s="36">
        <f>+D35+E35</f>
        <v>3000000</v>
      </c>
      <c r="G35" s="36"/>
      <c r="H35" s="36">
        <f t="shared" si="1"/>
        <v>3000000</v>
      </c>
      <c r="I35" s="36"/>
      <c r="J35" s="36"/>
      <c r="K35" s="38" t="s">
        <v>152</v>
      </c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</row>
    <row r="36" spans="1:36" s="26" customFormat="1">
      <c r="A36" s="48"/>
      <c r="B36" s="35"/>
      <c r="C36" s="44" t="str">
        <f>+C34</f>
        <v>Totale importo interventi</v>
      </c>
      <c r="D36" s="45">
        <f>+D35</f>
        <v>2500000</v>
      </c>
      <c r="E36" s="45">
        <f>+E35</f>
        <v>500000</v>
      </c>
      <c r="F36" s="45">
        <f t="shared" si="0"/>
        <v>3000000</v>
      </c>
      <c r="G36" s="45">
        <f>+G35</f>
        <v>0</v>
      </c>
      <c r="H36" s="45">
        <f t="shared" si="1"/>
        <v>3000000</v>
      </c>
      <c r="I36" s="36"/>
      <c r="J36" s="36"/>
      <c r="K36" s="36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6" customFormat="1" ht="30">
      <c r="A37" s="39" t="s">
        <v>47</v>
      </c>
      <c r="B37" s="35" t="s">
        <v>38</v>
      </c>
      <c r="C37" s="39" t="s">
        <v>104</v>
      </c>
      <c r="D37" s="36">
        <f>1700000-G37</f>
        <v>1380138.8</v>
      </c>
      <c r="E37" s="42"/>
      <c r="F37" s="36">
        <f>SUM(D37:E37)</f>
        <v>1380138.8</v>
      </c>
      <c r="G37" s="36">
        <v>319861.2</v>
      </c>
      <c r="H37" s="36">
        <f>+F37+G37</f>
        <v>1700000</v>
      </c>
      <c r="I37" s="36"/>
      <c r="J37" s="38" t="s">
        <v>59</v>
      </c>
      <c r="K37" s="38" t="s">
        <v>152</v>
      </c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</row>
    <row r="38" spans="1:36" s="26" customFormat="1" ht="45">
      <c r="A38" s="39" t="s">
        <v>47</v>
      </c>
      <c r="B38" s="35" t="s">
        <v>134</v>
      </c>
      <c r="C38" s="39" t="s">
        <v>129</v>
      </c>
      <c r="D38" s="36">
        <v>600000</v>
      </c>
      <c r="E38" s="42"/>
      <c r="F38" s="36">
        <f>SUM(D38:E38)</f>
        <v>600000</v>
      </c>
      <c r="G38" s="36">
        <v>50000</v>
      </c>
      <c r="H38" s="36">
        <f t="shared" si="1"/>
        <v>650000</v>
      </c>
      <c r="I38" s="36"/>
      <c r="J38" s="38" t="s">
        <v>59</v>
      </c>
      <c r="K38" s="38" t="s">
        <v>152</v>
      </c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</row>
    <row r="39" spans="1:36">
      <c r="A39" s="35"/>
      <c r="B39" s="35"/>
      <c r="C39" s="44" t="str">
        <f>+C36</f>
        <v>Totale importo interventi</v>
      </c>
      <c r="D39" s="45">
        <f>+D37+D38</f>
        <v>1980138.8</v>
      </c>
      <c r="E39" s="45">
        <f t="shared" ref="E39" si="2">+E37+E38</f>
        <v>0</v>
      </c>
      <c r="F39" s="45">
        <f>+F37+F38</f>
        <v>1980138.8</v>
      </c>
      <c r="G39" s="45">
        <f>+G37+G38</f>
        <v>369861.2</v>
      </c>
      <c r="H39" s="45">
        <f t="shared" si="1"/>
        <v>2350000</v>
      </c>
      <c r="I39" s="36"/>
      <c r="J39" s="36"/>
      <c r="K39" s="36"/>
      <c r="L39" s="14"/>
    </row>
    <row r="40" spans="1:36" s="26" customFormat="1">
      <c r="A40" s="35" t="s">
        <v>30</v>
      </c>
      <c r="B40" s="35" t="s">
        <v>31</v>
      </c>
      <c r="C40" s="31" t="s">
        <v>105</v>
      </c>
      <c r="D40" s="42">
        <v>200000</v>
      </c>
      <c r="E40" s="42">
        <v>20000</v>
      </c>
      <c r="F40" s="36">
        <f>SUM(D40,E40)</f>
        <v>220000</v>
      </c>
      <c r="G40" s="42">
        <v>60000</v>
      </c>
      <c r="H40" s="36">
        <f t="shared" si="1"/>
        <v>280000</v>
      </c>
      <c r="I40" s="36"/>
      <c r="J40" s="36"/>
      <c r="K40" s="38" t="s">
        <v>152</v>
      </c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36">
      <c r="A41" s="35"/>
      <c r="B41" s="35"/>
      <c r="C41" s="44" t="str">
        <f>+C39</f>
        <v>Totale importo interventi</v>
      </c>
      <c r="D41" s="45">
        <f>+D40</f>
        <v>200000</v>
      </c>
      <c r="E41" s="45">
        <f>+E40</f>
        <v>20000</v>
      </c>
      <c r="F41" s="45">
        <f>+F40</f>
        <v>220000</v>
      </c>
      <c r="G41" s="45">
        <f>+G40</f>
        <v>60000</v>
      </c>
      <c r="H41" s="45">
        <f t="shared" si="1"/>
        <v>280000</v>
      </c>
      <c r="I41" s="36"/>
      <c r="J41" s="41"/>
      <c r="K41" s="41"/>
      <c r="L41" s="14"/>
    </row>
    <row r="42" spans="1:36" s="57" customFormat="1" ht="45">
      <c r="A42" s="46" t="s">
        <v>74</v>
      </c>
      <c r="B42" s="43" t="s">
        <v>73</v>
      </c>
      <c r="C42" s="27" t="s">
        <v>106</v>
      </c>
      <c r="D42" s="42">
        <v>170000</v>
      </c>
      <c r="E42" s="37"/>
      <c r="F42" s="42">
        <f>+E42+D42</f>
        <v>170000</v>
      </c>
      <c r="G42" s="37"/>
      <c r="H42" s="36">
        <f t="shared" si="1"/>
        <v>170000</v>
      </c>
      <c r="I42" s="38" t="s">
        <v>59</v>
      </c>
      <c r="J42" s="54" t="s">
        <v>59</v>
      </c>
      <c r="K42" s="38" t="s">
        <v>152</v>
      </c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</row>
    <row r="43" spans="1:36" s="57" customFormat="1" ht="60">
      <c r="A43" s="46" t="s">
        <v>74</v>
      </c>
      <c r="B43" s="43" t="s">
        <v>72</v>
      </c>
      <c r="C43" s="27" t="s">
        <v>107</v>
      </c>
      <c r="D43" s="42">
        <v>170000</v>
      </c>
      <c r="E43" s="37"/>
      <c r="F43" s="42">
        <f t="shared" ref="F43:F66" si="3">+E43+D43</f>
        <v>170000</v>
      </c>
      <c r="G43" s="37"/>
      <c r="H43" s="36">
        <f t="shared" si="1"/>
        <v>170000</v>
      </c>
      <c r="I43" s="38" t="s">
        <v>59</v>
      </c>
      <c r="J43" s="54" t="s">
        <v>59</v>
      </c>
      <c r="K43" s="38" t="s">
        <v>152</v>
      </c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</row>
    <row r="44" spans="1:36" s="30" customFormat="1" ht="45">
      <c r="A44" s="46" t="s">
        <v>71</v>
      </c>
      <c r="B44" s="43" t="s">
        <v>32</v>
      </c>
      <c r="C44" s="27" t="s">
        <v>75</v>
      </c>
      <c r="D44" s="42">
        <v>170000</v>
      </c>
      <c r="E44" s="42"/>
      <c r="F44" s="42">
        <f t="shared" si="3"/>
        <v>170000</v>
      </c>
      <c r="G44" s="42"/>
      <c r="H44" s="36">
        <f t="shared" si="1"/>
        <v>170000</v>
      </c>
      <c r="I44" s="38" t="s">
        <v>59</v>
      </c>
      <c r="J44" s="54" t="s">
        <v>59</v>
      </c>
      <c r="K44" s="38" t="s">
        <v>152</v>
      </c>
      <c r="L44" s="28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s="30" customFormat="1" ht="60">
      <c r="A45" s="46" t="s">
        <v>135</v>
      </c>
      <c r="B45" s="43" t="s">
        <v>136</v>
      </c>
      <c r="C45" s="27" t="s">
        <v>137</v>
      </c>
      <c r="D45" s="42">
        <v>170000</v>
      </c>
      <c r="E45" s="42"/>
      <c r="F45" s="42">
        <f>+E45+D45</f>
        <v>170000</v>
      </c>
      <c r="G45" s="42"/>
      <c r="H45" s="36">
        <f>+F45+G45</f>
        <v>170000</v>
      </c>
      <c r="I45" s="38" t="s">
        <v>59</v>
      </c>
      <c r="J45" s="54"/>
      <c r="K45" s="38" t="s">
        <v>152</v>
      </c>
      <c r="L45" s="28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s="30" customFormat="1" ht="50.25" customHeight="1">
      <c r="A46" s="46" t="s">
        <v>146</v>
      </c>
      <c r="B46" s="43" t="s">
        <v>145</v>
      </c>
      <c r="C46" s="27" t="s">
        <v>144</v>
      </c>
      <c r="D46" s="42">
        <v>170000</v>
      </c>
      <c r="E46" s="42"/>
      <c r="F46" s="42">
        <v>170000</v>
      </c>
      <c r="G46" s="42"/>
      <c r="H46" s="42">
        <v>170000</v>
      </c>
      <c r="I46" s="38" t="s">
        <v>59</v>
      </c>
      <c r="J46" s="54"/>
      <c r="K46" s="38" t="s">
        <v>152</v>
      </c>
      <c r="L46" s="28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s="26" customFormat="1">
      <c r="A47" s="39"/>
      <c r="B47" s="35"/>
      <c r="C47" s="44" t="str">
        <f>+C41</f>
        <v>Totale importo interventi</v>
      </c>
      <c r="D47" s="45">
        <f>+D42+ D43+ D44+D45+D46</f>
        <v>850000</v>
      </c>
      <c r="E47" s="45">
        <f t="shared" ref="E47:G47" si="4">+E42+ E43+ E44+E45</f>
        <v>0</v>
      </c>
      <c r="F47" s="45">
        <f>+F42+ F43+ F44+F45+F46</f>
        <v>850000</v>
      </c>
      <c r="G47" s="45">
        <f t="shared" si="4"/>
        <v>0</v>
      </c>
      <c r="H47" s="45">
        <f>+H42+ H43+ H44+H45+H46</f>
        <v>850000</v>
      </c>
      <c r="I47" s="45"/>
      <c r="J47" s="36"/>
      <c r="K47" s="38"/>
      <c r="L47" s="24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</row>
    <row r="48" spans="1:36" s="26" customFormat="1" ht="30">
      <c r="A48" s="40" t="s">
        <v>69</v>
      </c>
      <c r="B48" s="35" t="s">
        <v>33</v>
      </c>
      <c r="C48" s="31" t="s">
        <v>130</v>
      </c>
      <c r="D48" s="36">
        <v>999000</v>
      </c>
      <c r="E48" s="36"/>
      <c r="F48" s="36">
        <f t="shared" si="3"/>
        <v>999000</v>
      </c>
      <c r="G48" s="36"/>
      <c r="H48" s="36">
        <f>+F48+G48</f>
        <v>999000</v>
      </c>
      <c r="I48" s="38" t="s">
        <v>59</v>
      </c>
      <c r="J48" s="38" t="s">
        <v>59</v>
      </c>
      <c r="K48" s="38" t="s">
        <v>152</v>
      </c>
      <c r="L48" s="24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</row>
    <row r="49" spans="1:36" s="26" customFormat="1" ht="45">
      <c r="A49" s="40" t="s">
        <v>69</v>
      </c>
      <c r="B49" s="35" t="s">
        <v>34</v>
      </c>
      <c r="C49" s="39" t="s">
        <v>124</v>
      </c>
      <c r="D49" s="36">
        <v>999000</v>
      </c>
      <c r="E49" s="36"/>
      <c r="F49" s="36">
        <f t="shared" si="3"/>
        <v>999000</v>
      </c>
      <c r="G49" s="36"/>
      <c r="H49" s="36">
        <f t="shared" si="1"/>
        <v>999000</v>
      </c>
      <c r="I49" s="38" t="s">
        <v>59</v>
      </c>
      <c r="J49" s="38" t="s">
        <v>59</v>
      </c>
      <c r="K49" s="38" t="s">
        <v>152</v>
      </c>
      <c r="L49" s="24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</row>
    <row r="50" spans="1:36" s="26" customFormat="1" ht="45">
      <c r="A50" s="40" t="s">
        <v>69</v>
      </c>
      <c r="B50" s="35" t="s">
        <v>35</v>
      </c>
      <c r="C50" s="39" t="s">
        <v>108</v>
      </c>
      <c r="D50" s="36">
        <v>999000</v>
      </c>
      <c r="E50" s="36"/>
      <c r="F50" s="36">
        <f t="shared" si="3"/>
        <v>999000</v>
      </c>
      <c r="G50" s="36"/>
      <c r="H50" s="36">
        <f t="shared" si="1"/>
        <v>999000</v>
      </c>
      <c r="I50" s="38" t="s">
        <v>59</v>
      </c>
      <c r="J50" s="38" t="s">
        <v>59</v>
      </c>
      <c r="K50" s="38" t="s">
        <v>152</v>
      </c>
      <c r="L50" s="24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</row>
    <row r="51" spans="1:36" s="26" customFormat="1" ht="45">
      <c r="A51" s="40" t="s">
        <v>69</v>
      </c>
      <c r="B51" s="35" t="s">
        <v>36</v>
      </c>
      <c r="C51" s="39" t="s">
        <v>76</v>
      </c>
      <c r="D51" s="36">
        <v>999000</v>
      </c>
      <c r="E51" s="36"/>
      <c r="F51" s="36">
        <f t="shared" si="3"/>
        <v>999000</v>
      </c>
      <c r="G51" s="36"/>
      <c r="H51" s="36">
        <f t="shared" si="1"/>
        <v>999000</v>
      </c>
      <c r="I51" s="38" t="s">
        <v>59</v>
      </c>
      <c r="J51" s="38" t="s">
        <v>59</v>
      </c>
      <c r="K51" s="38" t="s">
        <v>152</v>
      </c>
      <c r="L51" s="24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spans="1:36" s="26" customFormat="1" ht="45">
      <c r="A52" s="40" t="s">
        <v>69</v>
      </c>
      <c r="B52" s="35" t="s">
        <v>37</v>
      </c>
      <c r="C52" s="39" t="s">
        <v>109</v>
      </c>
      <c r="D52" s="36">
        <v>999000</v>
      </c>
      <c r="E52" s="36"/>
      <c r="F52" s="36">
        <f t="shared" si="3"/>
        <v>999000</v>
      </c>
      <c r="G52" s="36"/>
      <c r="H52" s="36">
        <f t="shared" si="1"/>
        <v>999000</v>
      </c>
      <c r="I52" s="38" t="s">
        <v>59</v>
      </c>
      <c r="J52" s="38" t="s">
        <v>59</v>
      </c>
      <c r="K52" s="38" t="s">
        <v>152</v>
      </c>
      <c r="L52" s="24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</row>
    <row r="53" spans="1:36" s="26" customFormat="1">
      <c r="A53" s="35"/>
      <c r="B53" s="35"/>
      <c r="C53" s="44" t="s">
        <v>11</v>
      </c>
      <c r="D53" s="45">
        <f>SUM(D48:D52)</f>
        <v>4995000</v>
      </c>
      <c r="E53" s="45">
        <f>SUM(E48:E52)</f>
        <v>0</v>
      </c>
      <c r="F53" s="45">
        <f>SUM(F48:F52)</f>
        <v>4995000</v>
      </c>
      <c r="G53" s="45">
        <f>SUM(G48:G52)</f>
        <v>0</v>
      </c>
      <c r="H53" s="45">
        <f t="shared" si="1"/>
        <v>4995000</v>
      </c>
      <c r="I53" s="36"/>
      <c r="J53" s="45"/>
      <c r="K53" s="45"/>
      <c r="L53" s="24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1:36" s="26" customFormat="1" ht="30">
      <c r="A54" s="39" t="s">
        <v>48</v>
      </c>
      <c r="B54" s="35" t="s">
        <v>39</v>
      </c>
      <c r="C54" s="31" t="s">
        <v>110</v>
      </c>
      <c r="D54" s="36">
        <v>1090000</v>
      </c>
      <c r="E54" s="36"/>
      <c r="F54" s="36">
        <f t="shared" si="3"/>
        <v>1090000</v>
      </c>
      <c r="G54" s="36"/>
      <c r="H54" s="36">
        <f t="shared" si="1"/>
        <v>1090000</v>
      </c>
      <c r="I54" s="36"/>
      <c r="J54" s="49"/>
      <c r="K54" s="49" t="s">
        <v>60</v>
      </c>
      <c r="L54" s="24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spans="1:36" s="26" customFormat="1" ht="30">
      <c r="A55" s="39" t="s">
        <v>49</v>
      </c>
      <c r="B55" s="35" t="s">
        <v>40</v>
      </c>
      <c r="C55" s="31" t="s">
        <v>111</v>
      </c>
      <c r="D55" s="36">
        <v>211500</v>
      </c>
      <c r="E55" s="36"/>
      <c r="F55" s="36">
        <f t="shared" si="3"/>
        <v>211500</v>
      </c>
      <c r="G55" s="36"/>
      <c r="H55" s="36">
        <f t="shared" si="1"/>
        <v>211500</v>
      </c>
      <c r="I55" s="36"/>
      <c r="J55" s="49"/>
      <c r="K55" s="49" t="s">
        <v>60</v>
      </c>
      <c r="L55" s="24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36" s="26" customFormat="1" ht="30">
      <c r="A56" s="39" t="s">
        <v>50</v>
      </c>
      <c r="B56" s="35" t="s">
        <v>42</v>
      </c>
      <c r="C56" s="31" t="s">
        <v>112</v>
      </c>
      <c r="D56" s="36">
        <v>330000</v>
      </c>
      <c r="E56" s="36"/>
      <c r="F56" s="36">
        <f t="shared" si="3"/>
        <v>330000</v>
      </c>
      <c r="G56" s="36"/>
      <c r="H56" s="36">
        <f t="shared" si="1"/>
        <v>330000</v>
      </c>
      <c r="I56" s="36"/>
      <c r="J56" s="49"/>
      <c r="K56" s="49" t="s">
        <v>60</v>
      </c>
      <c r="L56" s="24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s="30" customFormat="1" ht="30">
      <c r="A57" s="46" t="s">
        <v>51</v>
      </c>
      <c r="B57" s="43" t="s">
        <v>41</v>
      </c>
      <c r="C57" s="27" t="s">
        <v>113</v>
      </c>
      <c r="D57" s="42">
        <v>210000</v>
      </c>
      <c r="E57" s="42"/>
      <c r="F57" s="36">
        <f t="shared" si="3"/>
        <v>210000</v>
      </c>
      <c r="G57" s="42"/>
      <c r="H57" s="36">
        <f t="shared" si="1"/>
        <v>210000</v>
      </c>
      <c r="I57" s="36"/>
      <c r="J57" s="49"/>
      <c r="K57" s="49" t="s">
        <v>60</v>
      </c>
      <c r="L57" s="28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s="30" customFormat="1" ht="30">
      <c r="A58" s="46" t="s">
        <v>52</v>
      </c>
      <c r="B58" s="43" t="s">
        <v>43</v>
      </c>
      <c r="C58" s="27" t="s">
        <v>114</v>
      </c>
      <c r="D58" s="42">
        <v>357500</v>
      </c>
      <c r="E58" s="42"/>
      <c r="F58" s="36">
        <f t="shared" si="3"/>
        <v>357500</v>
      </c>
      <c r="G58" s="42"/>
      <c r="H58" s="36">
        <f t="shared" si="1"/>
        <v>357500</v>
      </c>
      <c r="I58" s="36"/>
      <c r="J58" s="49"/>
      <c r="K58" s="49" t="s">
        <v>60</v>
      </c>
      <c r="L58" s="28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s="26" customFormat="1" ht="30">
      <c r="A59" s="39" t="s">
        <v>78</v>
      </c>
      <c r="B59" s="35" t="s">
        <v>44</v>
      </c>
      <c r="C59" s="31" t="s">
        <v>115</v>
      </c>
      <c r="D59" s="36">
        <v>710000</v>
      </c>
      <c r="E59" s="36"/>
      <c r="F59" s="36">
        <f t="shared" si="3"/>
        <v>710000</v>
      </c>
      <c r="G59" s="36"/>
      <c r="H59" s="36">
        <f t="shared" si="1"/>
        <v>710000</v>
      </c>
      <c r="I59" s="36"/>
      <c r="J59" s="49"/>
      <c r="K59" s="49" t="s">
        <v>60</v>
      </c>
      <c r="L59" s="24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spans="1:36" s="26" customFormat="1">
      <c r="A60" s="35"/>
      <c r="B60" s="35"/>
      <c r="C60" s="44" t="s">
        <v>66</v>
      </c>
      <c r="D60" s="45">
        <f>+D54+D55+D56+D57+D58+D59</f>
        <v>2909000</v>
      </c>
      <c r="E60" s="45">
        <f>+E54+E55+E56+E57+E58+E59</f>
        <v>0</v>
      </c>
      <c r="F60" s="45">
        <f>+F54+F55+F56+F57+F58+F59</f>
        <v>2909000</v>
      </c>
      <c r="G60" s="45">
        <f>+G54+G55+G56+G57+G58+G59</f>
        <v>0</v>
      </c>
      <c r="H60" s="45">
        <f t="shared" si="1"/>
        <v>2909000</v>
      </c>
      <c r="I60" s="36"/>
      <c r="J60" s="36"/>
      <c r="K60" s="36"/>
      <c r="L60" s="24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spans="1:36" s="26" customFormat="1" ht="30">
      <c r="A61" s="35"/>
      <c r="B61" s="35" t="s">
        <v>148</v>
      </c>
      <c r="C61" s="31" t="s">
        <v>147</v>
      </c>
      <c r="D61" s="36">
        <v>320000</v>
      </c>
      <c r="E61" s="45"/>
      <c r="F61" s="36">
        <v>320000</v>
      </c>
      <c r="G61" s="45"/>
      <c r="H61" s="36">
        <v>320000</v>
      </c>
      <c r="I61" s="36"/>
      <c r="J61" s="36"/>
      <c r="K61" s="49" t="s">
        <v>60</v>
      </c>
      <c r="L61" s="24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1:36" s="26" customFormat="1">
      <c r="A62" s="35"/>
      <c r="B62" s="35"/>
      <c r="C62" s="44" t="s">
        <v>149</v>
      </c>
      <c r="D62" s="45">
        <f>+D61</f>
        <v>320000</v>
      </c>
      <c r="E62" s="45"/>
      <c r="F62" s="45">
        <f>+F61</f>
        <v>320000</v>
      </c>
      <c r="G62" s="45"/>
      <c r="H62" s="45">
        <f>+F61+G61</f>
        <v>320000</v>
      </c>
      <c r="I62" s="36"/>
      <c r="J62" s="36"/>
      <c r="K62" s="36"/>
      <c r="L62" s="24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s="26" customFormat="1">
      <c r="A63" s="35" t="s">
        <v>64</v>
      </c>
      <c r="B63" s="35" t="s">
        <v>65</v>
      </c>
      <c r="C63" s="31" t="s">
        <v>116</v>
      </c>
      <c r="D63" s="36">
        <v>390000</v>
      </c>
      <c r="E63" s="36"/>
      <c r="F63" s="36">
        <f t="shared" si="3"/>
        <v>390000</v>
      </c>
      <c r="G63" s="36"/>
      <c r="H63" s="36">
        <f t="shared" si="1"/>
        <v>390000</v>
      </c>
      <c r="I63" s="38" t="s">
        <v>59</v>
      </c>
      <c r="J63" s="36"/>
      <c r="K63" s="38" t="s">
        <v>152</v>
      </c>
      <c r="L63" s="24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s="26" customFormat="1">
      <c r="A64" s="35"/>
      <c r="B64" s="35"/>
      <c r="C64" s="44" t="s">
        <v>67</v>
      </c>
      <c r="D64" s="45">
        <f>+D63</f>
        <v>390000</v>
      </c>
      <c r="E64" s="45">
        <f>+E63</f>
        <v>0</v>
      </c>
      <c r="F64" s="45">
        <f>+F63</f>
        <v>390000</v>
      </c>
      <c r="G64" s="45">
        <f>+G63</f>
        <v>0</v>
      </c>
      <c r="H64" s="45">
        <f>+F64+G64</f>
        <v>390000</v>
      </c>
      <c r="I64" s="36"/>
      <c r="J64" s="45"/>
      <c r="K64" s="45"/>
      <c r="L64" s="24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s="26" customFormat="1" ht="30">
      <c r="A65" s="39" t="s">
        <v>54</v>
      </c>
      <c r="B65" s="35" t="s">
        <v>45</v>
      </c>
      <c r="C65" s="31" t="s">
        <v>117</v>
      </c>
      <c r="D65" s="36">
        <v>3955690</v>
      </c>
      <c r="E65" s="45">
        <f>+D65*15%</f>
        <v>593353.5</v>
      </c>
      <c r="F65" s="45">
        <f t="shared" si="3"/>
        <v>4549043.5</v>
      </c>
      <c r="G65" s="36"/>
      <c r="H65" s="36">
        <f t="shared" si="1"/>
        <v>4549043.5</v>
      </c>
      <c r="I65" s="36"/>
      <c r="J65" s="38"/>
      <c r="K65" s="38" t="s">
        <v>152</v>
      </c>
      <c r="L65" s="24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s="26" customFormat="1" ht="30">
      <c r="A66" s="39" t="s">
        <v>61</v>
      </c>
      <c r="B66" s="35" t="s">
        <v>62</v>
      </c>
      <c r="C66" s="31" t="s">
        <v>118</v>
      </c>
      <c r="D66" s="36">
        <v>338006.17</v>
      </c>
      <c r="E66" s="45">
        <f>+D66*15%</f>
        <v>50700.925499999998</v>
      </c>
      <c r="F66" s="45">
        <f t="shared" si="3"/>
        <v>388707.0955</v>
      </c>
      <c r="G66" s="36"/>
      <c r="H66" s="36">
        <f t="shared" si="1"/>
        <v>388707.0955</v>
      </c>
      <c r="I66" s="36"/>
      <c r="J66" s="38" t="s">
        <v>59</v>
      </c>
      <c r="K66" s="38" t="s">
        <v>152</v>
      </c>
      <c r="L66" s="24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s="26" customFormat="1">
      <c r="A67" s="35"/>
      <c r="B67" s="35"/>
      <c r="C67" s="44" t="s">
        <v>11</v>
      </c>
      <c r="D67" s="45">
        <f>+D65+D66</f>
        <v>4293696.17</v>
      </c>
      <c r="E67" s="45">
        <f>+E65+E66</f>
        <v>644054.42550000001</v>
      </c>
      <c r="F67" s="45">
        <f>+F65+F66</f>
        <v>4937750.5954999998</v>
      </c>
      <c r="G67" s="45">
        <f>+G65+G66</f>
        <v>0</v>
      </c>
      <c r="H67" s="45">
        <f t="shared" si="1"/>
        <v>4937750.5954999998</v>
      </c>
      <c r="I67" s="36"/>
      <c r="J67" s="36"/>
      <c r="K67" s="36"/>
      <c r="L67" s="24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s="26" customFormat="1" ht="30">
      <c r="A68" s="39" t="s">
        <v>53</v>
      </c>
      <c r="B68" s="35" t="s">
        <v>46</v>
      </c>
      <c r="C68" s="31" t="s">
        <v>119</v>
      </c>
      <c r="D68" s="36">
        <v>319556</v>
      </c>
      <c r="E68" s="36"/>
      <c r="F68" s="36">
        <f>+D68</f>
        <v>319556</v>
      </c>
      <c r="G68" s="36"/>
      <c r="H68" s="36">
        <f t="shared" si="1"/>
        <v>319556</v>
      </c>
      <c r="I68" s="36"/>
      <c r="J68" s="36"/>
      <c r="K68" s="38" t="s">
        <v>152</v>
      </c>
      <c r="L68" s="24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s="26" customFormat="1" ht="30">
      <c r="A69" s="39" t="s">
        <v>57</v>
      </c>
      <c r="B69" s="35" t="s">
        <v>58</v>
      </c>
      <c r="C69" s="31" t="s">
        <v>120</v>
      </c>
      <c r="D69" s="36">
        <v>59966</v>
      </c>
      <c r="E69" s="36"/>
      <c r="F69" s="36">
        <f>+D69</f>
        <v>59966</v>
      </c>
      <c r="G69" s="36"/>
      <c r="H69" s="36">
        <f t="shared" si="1"/>
        <v>59966</v>
      </c>
      <c r="I69" s="36"/>
      <c r="J69" s="36"/>
      <c r="K69" s="38" t="s">
        <v>152</v>
      </c>
      <c r="L69" s="24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s="26" customFormat="1" ht="47.25" customHeight="1">
      <c r="A70" s="39" t="s">
        <v>143</v>
      </c>
      <c r="B70" s="35" t="s">
        <v>142</v>
      </c>
      <c r="C70" s="31" t="s">
        <v>154</v>
      </c>
      <c r="D70" s="36">
        <v>16274.8</v>
      </c>
      <c r="E70" s="36"/>
      <c r="F70" s="36">
        <v>16274.8</v>
      </c>
      <c r="G70" s="36"/>
      <c r="H70" s="36">
        <v>16274.8</v>
      </c>
      <c r="I70" s="36"/>
      <c r="J70" s="36"/>
      <c r="K70" s="38" t="s">
        <v>152</v>
      </c>
      <c r="L70" s="24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>
      <c r="A71" s="35"/>
      <c r="B71" s="35"/>
      <c r="C71" s="44" t="s">
        <v>11</v>
      </c>
      <c r="D71" s="50">
        <f>D68+D69+D70</f>
        <v>395796.8</v>
      </c>
      <c r="E71" s="50">
        <f>+E68+E69</f>
        <v>0</v>
      </c>
      <c r="F71" s="50">
        <f>+F68+F69+F70</f>
        <v>395796.8</v>
      </c>
      <c r="G71" s="50">
        <f>+G68+G69</f>
        <v>0</v>
      </c>
      <c r="H71" s="45">
        <f t="shared" si="1"/>
        <v>395796.8</v>
      </c>
      <c r="I71" s="36"/>
      <c r="J71" s="41"/>
      <c r="K71" s="41"/>
      <c r="L71" s="14"/>
    </row>
    <row r="72" spans="1:36" ht="60">
      <c r="A72" s="39" t="s">
        <v>68</v>
      </c>
      <c r="B72" s="35" t="s">
        <v>77</v>
      </c>
      <c r="C72" s="31" t="s">
        <v>121</v>
      </c>
      <c r="D72" s="51">
        <v>450000</v>
      </c>
      <c r="E72" s="51"/>
      <c r="F72" s="51">
        <f>+D72</f>
        <v>450000</v>
      </c>
      <c r="G72" s="51"/>
      <c r="H72" s="36">
        <f>+F72+G72</f>
        <v>450000</v>
      </c>
      <c r="I72" s="36"/>
      <c r="J72" s="41"/>
      <c r="K72" s="38" t="s">
        <v>152</v>
      </c>
      <c r="L72" s="14"/>
    </row>
    <row r="73" spans="1:36">
      <c r="A73" s="39"/>
      <c r="B73" s="35"/>
      <c r="C73" s="52" t="s">
        <v>11</v>
      </c>
      <c r="D73" s="50">
        <f>+D72</f>
        <v>450000</v>
      </c>
      <c r="E73" s="50">
        <f>+E72</f>
        <v>0</v>
      </c>
      <c r="F73" s="50">
        <f>+F72</f>
        <v>450000</v>
      </c>
      <c r="G73" s="50">
        <f>+G72</f>
        <v>0</v>
      </c>
      <c r="H73" s="45">
        <f t="shared" si="1"/>
        <v>450000</v>
      </c>
      <c r="I73" s="36"/>
      <c r="J73" s="41"/>
      <c r="K73" s="41"/>
      <c r="L73" s="14"/>
    </row>
    <row r="74" spans="1:36" ht="45">
      <c r="A74" s="46" t="s">
        <v>79</v>
      </c>
      <c r="B74" s="39" t="s">
        <v>80</v>
      </c>
      <c r="C74" s="58" t="s">
        <v>122</v>
      </c>
      <c r="D74" s="60">
        <v>734995.91</v>
      </c>
      <c r="E74" s="36"/>
      <c r="F74" s="36">
        <f>+D74+E74</f>
        <v>734995.91</v>
      </c>
      <c r="G74" s="50"/>
      <c r="H74" s="36">
        <f t="shared" si="1"/>
        <v>734995.91</v>
      </c>
      <c r="I74" s="36"/>
      <c r="J74" s="41"/>
      <c r="K74" s="38" t="s">
        <v>152</v>
      </c>
      <c r="L74" s="14"/>
    </row>
    <row r="75" spans="1:36" ht="45">
      <c r="A75" s="46" t="s">
        <v>79</v>
      </c>
      <c r="B75" s="59" t="s">
        <v>81</v>
      </c>
      <c r="C75" s="58" t="s">
        <v>123</v>
      </c>
      <c r="D75" s="60">
        <v>781731.64</v>
      </c>
      <c r="E75" s="36"/>
      <c r="F75" s="36">
        <f t="shared" ref="F75:F77" si="5">+D75+E75</f>
        <v>781731.64</v>
      </c>
      <c r="G75" s="50"/>
      <c r="H75" s="36">
        <f t="shared" si="1"/>
        <v>781731.64</v>
      </c>
      <c r="I75" s="36"/>
      <c r="J75" s="41"/>
      <c r="K75" s="38" t="s">
        <v>152</v>
      </c>
      <c r="L75" s="14"/>
    </row>
    <row r="76" spans="1:36" ht="45">
      <c r="A76" s="46" t="s">
        <v>79</v>
      </c>
      <c r="B76" s="59" t="s">
        <v>82</v>
      </c>
      <c r="C76" s="58" t="s">
        <v>125</v>
      </c>
      <c r="D76" s="60">
        <v>997555.79</v>
      </c>
      <c r="E76" s="36"/>
      <c r="F76" s="36">
        <f t="shared" si="5"/>
        <v>997555.79</v>
      </c>
      <c r="G76" s="50"/>
      <c r="H76" s="36">
        <f>+F76+G76</f>
        <v>997555.79</v>
      </c>
      <c r="I76" s="36"/>
      <c r="J76" s="41"/>
      <c r="K76" s="38" t="s">
        <v>152</v>
      </c>
      <c r="L76" s="14"/>
    </row>
    <row r="77" spans="1:36" ht="45">
      <c r="A77" s="46" t="s">
        <v>79</v>
      </c>
      <c r="B77" s="59" t="s">
        <v>83</v>
      </c>
      <c r="C77" s="58" t="s">
        <v>126</v>
      </c>
      <c r="D77" s="61">
        <v>559064.98</v>
      </c>
      <c r="E77" s="62"/>
      <c r="F77" s="36">
        <f t="shared" si="5"/>
        <v>559064.98</v>
      </c>
      <c r="G77" s="63">
        <v>108.88</v>
      </c>
      <c r="H77" s="36">
        <f>+F77+G77</f>
        <v>559173.86</v>
      </c>
      <c r="I77" s="36"/>
      <c r="J77" s="41"/>
      <c r="K77" s="38" t="s">
        <v>152</v>
      </c>
      <c r="L77" s="14"/>
    </row>
    <row r="78" spans="1:36">
      <c r="A78" s="39"/>
      <c r="B78" s="35"/>
      <c r="C78" s="52" t="s">
        <v>11</v>
      </c>
      <c r="D78" s="50">
        <f>+D74+D75+D76+D77</f>
        <v>3073348.32</v>
      </c>
      <c r="E78" s="50">
        <f t="shared" ref="E78" si="6">+E74+E75+E76+E77</f>
        <v>0</v>
      </c>
      <c r="F78" s="50">
        <f>+F74+F75+F76+F77</f>
        <v>3073348.32</v>
      </c>
      <c r="G78" s="50">
        <f>+G77</f>
        <v>108.88</v>
      </c>
      <c r="H78" s="45">
        <f t="shared" si="1"/>
        <v>3073457.1999999997</v>
      </c>
      <c r="I78" s="36"/>
      <c r="J78" s="41"/>
      <c r="K78" s="41"/>
      <c r="L78" s="14"/>
    </row>
    <row r="79" spans="1:36">
      <c r="A79" s="39"/>
      <c r="B79" s="35"/>
      <c r="C79" s="52" t="s">
        <v>55</v>
      </c>
      <c r="D79" s="45">
        <f>+D71+D67+D64+D53+D47+D41+D39+D36+D34+D32+D30+D24+D15+D60+D62+D73+D78</f>
        <v>61773480.089999996</v>
      </c>
      <c r="E79" s="45">
        <f>+E71+E67+E64+E53+E47+E41+E39+E36+E34+E32+E30+E24+E15+E60+E73+E78</f>
        <v>3272334.7654999997</v>
      </c>
      <c r="F79" s="45">
        <f>+F71+F67+F64+F53+F47+F41+F39+F36+F34+F32+F30+F24+F15+F60+F62+F73+F78</f>
        <v>65045814.855500005</v>
      </c>
      <c r="G79" s="45">
        <f>+G71+G67+G64+G53+G47+G41+G39+G36+G34+G32+G30+G24+G15+G60+G73+G78</f>
        <v>453970.08</v>
      </c>
      <c r="H79" s="45">
        <f>+H71+H67+H64+H53+H47+H41+H39+H36+H34+H32+H30+H24+H15+H60+H73+H78+H62</f>
        <v>65499784.935500003</v>
      </c>
      <c r="I79" s="45"/>
      <c r="J79" s="45"/>
      <c r="K79" s="45"/>
      <c r="L79" s="14"/>
    </row>
    <row r="80" spans="1:36">
      <c r="A80" s="47"/>
      <c r="B80" s="53"/>
      <c r="C80" s="52"/>
      <c r="D80" s="45"/>
      <c r="E80" s="45"/>
      <c r="F80" s="45"/>
      <c r="G80" s="45"/>
      <c r="H80" s="45"/>
      <c r="I80" s="45"/>
      <c r="J80" s="45"/>
      <c r="K80" s="45"/>
      <c r="L80" s="14"/>
    </row>
    <row r="81" spans="1:12">
      <c r="A81" s="15"/>
      <c r="B81" s="15"/>
      <c r="C81" s="32"/>
      <c r="D81" s="32"/>
      <c r="E81" s="32"/>
      <c r="F81" s="32"/>
      <c r="G81" s="32"/>
      <c r="H81" s="32"/>
      <c r="I81" s="32"/>
      <c r="J81" s="32"/>
      <c r="K81" s="32"/>
      <c r="L81" s="15"/>
    </row>
    <row r="82" spans="1:12">
      <c r="A82" s="15"/>
      <c r="B82" s="15"/>
      <c r="C82" s="32"/>
      <c r="D82" s="32"/>
      <c r="E82" s="32"/>
      <c r="F82" s="32"/>
      <c r="G82" s="32"/>
      <c r="H82" s="32"/>
      <c r="I82" s="32"/>
      <c r="J82" s="32"/>
      <c r="K82" s="32"/>
      <c r="L82" s="15"/>
    </row>
    <row r="83" spans="1:12">
      <c r="A83" s="15"/>
      <c r="B83" s="15"/>
      <c r="C83" s="32"/>
      <c r="D83" s="32"/>
      <c r="E83" s="32"/>
      <c r="F83" s="32"/>
      <c r="G83" s="32"/>
      <c r="H83" s="32"/>
      <c r="I83" s="32"/>
      <c r="J83" s="32"/>
      <c r="K83" s="32"/>
      <c r="L83" s="15"/>
    </row>
    <row r="84" spans="1:12">
      <c r="A84" s="15"/>
      <c r="B84" s="15"/>
      <c r="C84" s="32"/>
      <c r="D84" s="32"/>
      <c r="E84" s="32"/>
      <c r="F84" s="32"/>
      <c r="G84" s="32"/>
      <c r="H84" s="32"/>
      <c r="I84" s="32"/>
      <c r="J84" s="32"/>
      <c r="K84" s="32"/>
      <c r="L84" s="15"/>
    </row>
    <row r="85" spans="1:12">
      <c r="A85" s="15"/>
      <c r="B85" s="15"/>
      <c r="C85" s="32"/>
      <c r="D85" s="32"/>
      <c r="E85" s="32"/>
      <c r="F85" s="32"/>
      <c r="G85" s="32"/>
      <c r="H85" s="32"/>
      <c r="I85" s="32"/>
      <c r="J85" s="32"/>
      <c r="K85" s="32"/>
      <c r="L85" s="15"/>
    </row>
    <row r="86" spans="1:12">
      <c r="A86" s="15"/>
      <c r="B86" s="15"/>
      <c r="C86" s="32"/>
      <c r="D86" s="32"/>
      <c r="E86" s="32"/>
      <c r="F86" s="32"/>
      <c r="G86" s="32"/>
      <c r="H86" s="32"/>
      <c r="I86" s="32"/>
      <c r="J86" s="32"/>
      <c r="K86" s="32"/>
      <c r="L86" s="15"/>
    </row>
    <row r="87" spans="1:12">
      <c r="A87" s="15"/>
      <c r="B87" s="15"/>
      <c r="C87" s="32"/>
      <c r="D87" s="32"/>
      <c r="E87" s="32"/>
      <c r="F87" s="32"/>
      <c r="G87" s="32"/>
      <c r="H87" s="32"/>
      <c r="I87" s="32"/>
      <c r="J87" s="32"/>
      <c r="K87" s="32"/>
      <c r="L87" s="15"/>
    </row>
    <row r="88" spans="1:12">
      <c r="A88" s="15"/>
      <c r="B88" s="15"/>
      <c r="C88" s="32"/>
      <c r="D88" s="32"/>
      <c r="E88" s="32"/>
      <c r="F88" s="32"/>
      <c r="G88" s="32"/>
      <c r="H88" s="32"/>
      <c r="I88" s="32"/>
      <c r="J88" s="32"/>
      <c r="K88" s="32"/>
      <c r="L88" s="15"/>
    </row>
    <row r="89" spans="1:12">
      <c r="A89" s="15"/>
      <c r="B89" s="15"/>
      <c r="C89" s="32"/>
      <c r="D89" s="32"/>
      <c r="E89" s="32"/>
      <c r="F89" s="32"/>
      <c r="G89" s="32"/>
      <c r="H89" s="32"/>
      <c r="I89" s="32"/>
      <c r="J89" s="32"/>
      <c r="K89" s="32"/>
      <c r="L89" s="15"/>
    </row>
    <row r="90" spans="1:12">
      <c r="A90" s="15"/>
      <c r="B90" s="15"/>
      <c r="C90" s="32"/>
      <c r="D90" s="32"/>
      <c r="E90" s="32"/>
      <c r="F90" s="32"/>
      <c r="G90" s="32"/>
      <c r="H90" s="32"/>
      <c r="I90" s="32"/>
      <c r="J90" s="32"/>
      <c r="K90" s="32"/>
      <c r="L90" s="15"/>
    </row>
    <row r="91" spans="1:12">
      <c r="A91" s="15"/>
      <c r="B91" s="15"/>
      <c r="C91" s="32"/>
      <c r="D91" s="32"/>
      <c r="E91" s="32"/>
      <c r="F91" s="32"/>
      <c r="G91" s="32"/>
      <c r="H91" s="32"/>
      <c r="I91" s="32"/>
      <c r="J91" s="32"/>
      <c r="K91" s="32"/>
      <c r="L91" s="15"/>
    </row>
    <row r="92" spans="1:12">
      <c r="A92" s="15"/>
      <c r="B92" s="15"/>
      <c r="C92" s="32"/>
      <c r="D92" s="32"/>
      <c r="E92" s="32"/>
      <c r="F92" s="32"/>
      <c r="G92" s="32"/>
      <c r="H92" s="32"/>
      <c r="I92" s="32"/>
      <c r="J92" s="32"/>
      <c r="K92" s="32"/>
      <c r="L92" s="15"/>
    </row>
    <row r="93" spans="1:12">
      <c r="A93" s="15"/>
      <c r="B93" s="15"/>
      <c r="C93" s="32"/>
      <c r="D93" s="32"/>
      <c r="E93" s="32"/>
      <c r="F93" s="32"/>
      <c r="G93" s="32"/>
      <c r="H93" s="32"/>
      <c r="I93" s="32"/>
      <c r="J93" s="32"/>
      <c r="K93" s="32"/>
      <c r="L93" s="15"/>
    </row>
    <row r="94" spans="1:12">
      <c r="A94" s="15"/>
      <c r="B94" s="15"/>
      <c r="C94" s="32"/>
      <c r="D94" s="32"/>
      <c r="E94" s="32"/>
      <c r="F94" s="32"/>
      <c r="G94" s="32"/>
      <c r="H94" s="32"/>
      <c r="I94" s="32"/>
      <c r="J94" s="32"/>
      <c r="K94" s="32"/>
      <c r="L94" s="15"/>
    </row>
    <row r="95" spans="1:12">
      <c r="A95" s="15"/>
      <c r="B95" s="15"/>
      <c r="C95" s="32"/>
      <c r="D95" s="32"/>
      <c r="E95" s="32"/>
      <c r="F95" s="32"/>
      <c r="G95" s="32"/>
      <c r="H95" s="32"/>
      <c r="I95" s="32"/>
      <c r="J95" s="32"/>
      <c r="K95" s="32"/>
      <c r="L95" s="15"/>
    </row>
    <row r="96" spans="1:12">
      <c r="A96" s="15"/>
      <c r="B96" s="15"/>
      <c r="C96" s="32"/>
      <c r="D96" s="32"/>
      <c r="E96" s="32"/>
      <c r="F96" s="32"/>
      <c r="G96" s="32"/>
      <c r="H96" s="32"/>
      <c r="I96" s="32"/>
      <c r="J96" s="32"/>
      <c r="K96" s="32"/>
      <c r="L96" s="15"/>
    </row>
    <row r="97" spans="1:12">
      <c r="A97" s="15"/>
      <c r="B97" s="15"/>
      <c r="C97" s="32"/>
      <c r="D97" s="32"/>
      <c r="E97" s="32"/>
      <c r="F97" s="32"/>
      <c r="G97" s="32"/>
      <c r="H97" s="32"/>
      <c r="I97" s="32"/>
      <c r="J97" s="32"/>
      <c r="K97" s="32"/>
      <c r="L97" s="15"/>
    </row>
    <row r="98" spans="1:12">
      <c r="A98" s="15"/>
      <c r="B98" s="15"/>
      <c r="C98" s="32"/>
      <c r="D98" s="32"/>
      <c r="E98" s="32"/>
      <c r="F98" s="32"/>
      <c r="G98" s="32"/>
      <c r="H98" s="32"/>
      <c r="I98" s="32"/>
      <c r="J98" s="32"/>
      <c r="K98" s="32"/>
      <c r="L98" s="15"/>
    </row>
    <row r="99" spans="1:12">
      <c r="A99" s="15"/>
      <c r="B99" s="15"/>
      <c r="C99" s="32"/>
      <c r="D99" s="32"/>
      <c r="E99" s="32"/>
      <c r="F99" s="32"/>
      <c r="G99" s="32"/>
      <c r="H99" s="32"/>
      <c r="I99" s="32"/>
      <c r="J99" s="32"/>
      <c r="K99" s="32"/>
      <c r="L99" s="15"/>
    </row>
    <row r="100" spans="1:12">
      <c r="A100" s="15"/>
      <c r="B100" s="15"/>
      <c r="C100" s="32"/>
      <c r="D100" s="32"/>
      <c r="E100" s="32"/>
      <c r="F100" s="32"/>
      <c r="G100" s="32"/>
      <c r="H100" s="32"/>
      <c r="I100" s="32"/>
      <c r="J100" s="32"/>
      <c r="K100" s="32"/>
      <c r="L100" s="15"/>
    </row>
    <row r="101" spans="1:12">
      <c r="A101" s="15"/>
      <c r="B101" s="15"/>
      <c r="C101" s="32"/>
      <c r="D101" s="32"/>
      <c r="E101" s="32"/>
      <c r="F101" s="32"/>
      <c r="G101" s="32"/>
      <c r="H101" s="32"/>
      <c r="I101" s="32"/>
      <c r="J101" s="32"/>
      <c r="K101" s="32"/>
      <c r="L101" s="15"/>
    </row>
    <row r="102" spans="1:12">
      <c r="A102" s="15"/>
      <c r="B102" s="15"/>
      <c r="C102" s="32"/>
      <c r="D102" s="32"/>
      <c r="E102" s="32"/>
      <c r="F102" s="32"/>
      <c r="G102" s="32"/>
      <c r="H102" s="32"/>
      <c r="I102" s="32"/>
      <c r="J102" s="32"/>
      <c r="K102" s="32"/>
      <c r="L102" s="15"/>
    </row>
    <row r="103" spans="1:12">
      <c r="A103" s="15"/>
      <c r="B103" s="15"/>
      <c r="C103" s="32"/>
      <c r="D103" s="32"/>
      <c r="E103" s="32"/>
      <c r="F103" s="32"/>
      <c r="G103" s="32"/>
      <c r="H103" s="32"/>
      <c r="I103" s="32"/>
      <c r="J103" s="32"/>
      <c r="K103" s="32"/>
      <c r="L103" s="15"/>
    </row>
    <row r="104" spans="1:12">
      <c r="A104" s="15"/>
      <c r="B104" s="15"/>
      <c r="C104" s="32"/>
      <c r="D104" s="32"/>
      <c r="E104" s="32"/>
      <c r="F104" s="32"/>
      <c r="G104" s="32"/>
      <c r="H104" s="32"/>
      <c r="I104" s="32"/>
      <c r="J104" s="32"/>
      <c r="K104" s="32"/>
      <c r="L104" s="15"/>
    </row>
    <row r="105" spans="1:12">
      <c r="A105" s="15"/>
      <c r="B105" s="15"/>
      <c r="C105" s="32"/>
      <c r="D105" s="32"/>
      <c r="E105" s="32"/>
      <c r="F105" s="32"/>
      <c r="G105" s="32"/>
      <c r="H105" s="32"/>
      <c r="I105" s="32"/>
      <c r="J105" s="32"/>
      <c r="K105" s="32"/>
      <c r="L105" s="15"/>
    </row>
    <row r="106" spans="1:12">
      <c r="A106" s="15"/>
      <c r="B106" s="15"/>
      <c r="C106" s="32"/>
      <c r="D106" s="32"/>
      <c r="E106" s="32"/>
      <c r="F106" s="32"/>
      <c r="G106" s="32"/>
      <c r="H106" s="32"/>
      <c r="I106" s="32"/>
      <c r="J106" s="32"/>
      <c r="K106" s="32"/>
      <c r="L106" s="15"/>
    </row>
    <row r="107" spans="1:12">
      <c r="A107" s="15"/>
      <c r="B107" s="15"/>
      <c r="C107" s="32"/>
      <c r="D107" s="32"/>
      <c r="E107" s="32"/>
      <c r="F107" s="32"/>
      <c r="G107" s="32"/>
      <c r="H107" s="32"/>
      <c r="I107" s="32"/>
      <c r="J107" s="32"/>
      <c r="K107" s="32"/>
      <c r="L107" s="15"/>
    </row>
    <row r="108" spans="1:12">
      <c r="A108" s="15"/>
      <c r="B108" s="15"/>
      <c r="C108" s="32"/>
      <c r="D108" s="32"/>
      <c r="E108" s="32"/>
      <c r="F108" s="32"/>
      <c r="G108" s="32"/>
      <c r="H108" s="32"/>
      <c r="I108" s="32"/>
      <c r="J108" s="32"/>
      <c r="K108" s="32"/>
      <c r="L108" s="15"/>
    </row>
    <row r="109" spans="1:12">
      <c r="A109" s="15"/>
      <c r="B109" s="15"/>
      <c r="C109" s="32"/>
      <c r="D109" s="32"/>
      <c r="E109" s="32"/>
      <c r="F109" s="32"/>
      <c r="G109" s="32"/>
      <c r="H109" s="32"/>
      <c r="I109" s="32"/>
      <c r="J109" s="32"/>
      <c r="K109" s="32"/>
      <c r="L109" s="15"/>
    </row>
    <row r="110" spans="1:12">
      <c r="A110" s="15"/>
      <c r="B110" s="15"/>
      <c r="C110" s="32"/>
      <c r="D110" s="32"/>
      <c r="E110" s="32"/>
      <c r="F110" s="32"/>
      <c r="G110" s="32"/>
      <c r="H110" s="32"/>
      <c r="I110" s="32"/>
      <c r="J110" s="32"/>
      <c r="K110" s="32"/>
      <c r="L110" s="15"/>
    </row>
    <row r="111" spans="1:12">
      <c r="A111" s="15"/>
      <c r="B111" s="15"/>
      <c r="C111" s="32"/>
      <c r="D111" s="32"/>
      <c r="E111" s="32"/>
      <c r="F111" s="32"/>
      <c r="G111" s="32"/>
      <c r="H111" s="32"/>
      <c r="I111" s="32"/>
      <c r="J111" s="32"/>
      <c r="K111" s="32"/>
      <c r="L111" s="15"/>
    </row>
    <row r="112" spans="1:12">
      <c r="A112" s="15"/>
      <c r="B112" s="15"/>
      <c r="C112" s="32"/>
      <c r="D112" s="32"/>
      <c r="E112" s="32"/>
      <c r="F112" s="32"/>
      <c r="G112" s="32"/>
      <c r="H112" s="32"/>
      <c r="I112" s="32"/>
      <c r="J112" s="32"/>
      <c r="K112" s="32"/>
      <c r="L112" s="15"/>
    </row>
    <row r="113" spans="1:12">
      <c r="A113" s="15"/>
      <c r="B113" s="15"/>
      <c r="C113" s="32"/>
      <c r="D113" s="32"/>
      <c r="E113" s="32"/>
      <c r="F113" s="32"/>
      <c r="G113" s="32"/>
      <c r="H113" s="32"/>
      <c r="I113" s="32"/>
      <c r="J113" s="32"/>
      <c r="K113" s="32"/>
      <c r="L113" s="15"/>
    </row>
    <row r="114" spans="1:12">
      <c r="A114" s="15"/>
      <c r="B114" s="15"/>
      <c r="C114" s="32"/>
      <c r="D114" s="32"/>
      <c r="E114" s="32"/>
      <c r="F114" s="32"/>
      <c r="G114" s="32"/>
      <c r="H114" s="32"/>
      <c r="I114" s="32"/>
      <c r="J114" s="32"/>
      <c r="K114" s="32"/>
      <c r="L114" s="15"/>
    </row>
    <row r="115" spans="1:12">
      <c r="A115" s="15"/>
      <c r="B115" s="15"/>
      <c r="C115" s="32"/>
      <c r="D115" s="32"/>
      <c r="E115" s="32"/>
      <c r="F115" s="32"/>
      <c r="G115" s="32"/>
      <c r="H115" s="32"/>
      <c r="I115" s="32"/>
      <c r="J115" s="32"/>
      <c r="K115" s="32"/>
      <c r="L115" s="15"/>
    </row>
    <row r="116" spans="1:12">
      <c r="A116" s="15"/>
      <c r="B116" s="15"/>
      <c r="C116" s="32"/>
      <c r="D116" s="32"/>
      <c r="E116" s="32"/>
      <c r="F116" s="32"/>
      <c r="G116" s="32"/>
      <c r="H116" s="32"/>
      <c r="I116" s="32"/>
      <c r="J116" s="32"/>
      <c r="K116" s="32"/>
      <c r="L116" s="15"/>
    </row>
    <row r="117" spans="1:12">
      <c r="A117" s="15"/>
      <c r="B117" s="15"/>
      <c r="C117" s="32"/>
      <c r="D117" s="32"/>
      <c r="E117" s="32"/>
      <c r="F117" s="32"/>
      <c r="G117" s="32"/>
      <c r="H117" s="32"/>
      <c r="I117" s="32"/>
      <c r="J117" s="32"/>
      <c r="K117" s="32"/>
      <c r="L117" s="15"/>
    </row>
    <row r="118" spans="1:12">
      <c r="A118" s="15"/>
      <c r="B118" s="15"/>
      <c r="C118" s="32"/>
      <c r="D118" s="32"/>
      <c r="E118" s="32"/>
      <c r="F118" s="32"/>
      <c r="G118" s="32"/>
      <c r="H118" s="32"/>
      <c r="I118" s="32"/>
      <c r="J118" s="32"/>
      <c r="K118" s="32"/>
      <c r="L118" s="15"/>
    </row>
    <row r="119" spans="1:12">
      <c r="A119" s="15"/>
      <c r="B119" s="15"/>
      <c r="C119" s="32"/>
      <c r="D119" s="32"/>
      <c r="E119" s="32"/>
      <c r="F119" s="32"/>
      <c r="G119" s="32"/>
      <c r="H119" s="32"/>
      <c r="I119" s="32"/>
      <c r="J119" s="32"/>
      <c r="K119" s="32"/>
      <c r="L119" s="15"/>
    </row>
    <row r="120" spans="1:12">
      <c r="A120" s="15"/>
      <c r="B120" s="15"/>
      <c r="C120" s="32"/>
      <c r="D120" s="32"/>
      <c r="E120" s="32"/>
      <c r="F120" s="32"/>
      <c r="G120" s="32"/>
      <c r="H120" s="32"/>
      <c r="I120" s="32"/>
      <c r="J120" s="32"/>
      <c r="K120" s="32"/>
      <c r="L120" s="15"/>
    </row>
    <row r="121" spans="1:12">
      <c r="A121" s="15"/>
      <c r="B121" s="15"/>
      <c r="C121" s="32"/>
      <c r="D121" s="32"/>
      <c r="E121" s="32"/>
      <c r="F121" s="32"/>
      <c r="G121" s="32"/>
      <c r="H121" s="32"/>
      <c r="I121" s="32"/>
      <c r="J121" s="32"/>
      <c r="K121" s="32"/>
      <c r="L121" s="15"/>
    </row>
    <row r="122" spans="1:12">
      <c r="A122" s="15"/>
      <c r="B122" s="15"/>
      <c r="C122" s="32"/>
      <c r="D122" s="32"/>
      <c r="E122" s="32"/>
      <c r="F122" s="32"/>
      <c r="G122" s="32"/>
      <c r="H122" s="32"/>
      <c r="I122" s="32"/>
      <c r="J122" s="32"/>
      <c r="K122" s="32"/>
      <c r="L122" s="15"/>
    </row>
    <row r="123" spans="1:12">
      <c r="A123" s="15"/>
      <c r="B123" s="15"/>
      <c r="C123" s="32"/>
      <c r="D123" s="32"/>
      <c r="E123" s="32"/>
      <c r="F123" s="32"/>
      <c r="G123" s="32"/>
      <c r="H123" s="32"/>
      <c r="I123" s="32"/>
      <c r="J123" s="32"/>
      <c r="K123" s="32"/>
      <c r="L123" s="15"/>
    </row>
    <row r="124" spans="1:12">
      <c r="A124" s="15"/>
      <c r="B124" s="15"/>
      <c r="C124" s="32"/>
      <c r="D124" s="32"/>
      <c r="E124" s="32"/>
      <c r="F124" s="32"/>
      <c r="G124" s="32"/>
      <c r="H124" s="32"/>
      <c r="I124" s="32"/>
      <c r="J124" s="32"/>
      <c r="K124" s="32"/>
      <c r="L124" s="15"/>
    </row>
    <row r="125" spans="1:12">
      <c r="A125" s="15"/>
      <c r="B125" s="15"/>
      <c r="C125" s="32"/>
      <c r="D125" s="32"/>
      <c r="E125" s="32"/>
      <c r="F125" s="32"/>
      <c r="G125" s="32"/>
      <c r="H125" s="32"/>
      <c r="I125" s="32"/>
      <c r="J125" s="32"/>
      <c r="K125" s="32"/>
      <c r="L125" s="15"/>
    </row>
    <row r="126" spans="1:12">
      <c r="A126" s="15"/>
      <c r="B126" s="15"/>
      <c r="C126" s="32"/>
      <c r="D126" s="32"/>
      <c r="E126" s="32"/>
      <c r="F126" s="32"/>
      <c r="G126" s="32"/>
      <c r="H126" s="32"/>
      <c r="I126" s="32"/>
      <c r="J126" s="32"/>
      <c r="K126" s="32"/>
      <c r="L126" s="15"/>
    </row>
    <row r="127" spans="1:12">
      <c r="A127" s="15"/>
      <c r="B127" s="15"/>
      <c r="C127" s="32"/>
      <c r="D127" s="32"/>
      <c r="E127" s="32"/>
      <c r="F127" s="32"/>
      <c r="G127" s="32"/>
      <c r="H127" s="32"/>
      <c r="I127" s="32"/>
      <c r="J127" s="32"/>
      <c r="K127" s="32"/>
      <c r="L127" s="15"/>
    </row>
    <row r="128" spans="1:12">
      <c r="A128" s="15"/>
      <c r="B128" s="15"/>
      <c r="C128" s="32"/>
      <c r="D128" s="32"/>
      <c r="E128" s="32"/>
      <c r="F128" s="32"/>
      <c r="G128" s="32"/>
      <c r="H128" s="32"/>
      <c r="I128" s="32"/>
      <c r="J128" s="32"/>
      <c r="K128" s="32"/>
      <c r="L128" s="15"/>
    </row>
    <row r="129" spans="1:12">
      <c r="A129" s="15"/>
      <c r="B129" s="15"/>
      <c r="C129" s="32"/>
      <c r="D129" s="32"/>
      <c r="E129" s="32"/>
      <c r="F129" s="32"/>
      <c r="G129" s="32"/>
      <c r="H129" s="32"/>
      <c r="I129" s="32"/>
      <c r="J129" s="32"/>
      <c r="K129" s="32"/>
      <c r="L129" s="15"/>
    </row>
    <row r="130" spans="1:12">
      <c r="A130" s="15"/>
      <c r="B130" s="15"/>
      <c r="C130" s="32"/>
      <c r="D130" s="32"/>
      <c r="E130" s="32"/>
      <c r="F130" s="32"/>
      <c r="G130" s="32"/>
      <c r="H130" s="32"/>
      <c r="I130" s="32"/>
      <c r="J130" s="32"/>
      <c r="K130" s="32"/>
      <c r="L130" s="15"/>
    </row>
    <row r="131" spans="1:12">
      <c r="A131" s="15"/>
      <c r="B131" s="15"/>
      <c r="C131" s="32"/>
      <c r="D131" s="32"/>
      <c r="E131" s="32"/>
      <c r="F131" s="32"/>
      <c r="G131" s="32"/>
      <c r="H131" s="32"/>
      <c r="I131" s="32"/>
      <c r="J131" s="32"/>
      <c r="K131" s="32"/>
      <c r="L131" s="15"/>
    </row>
    <row r="132" spans="1:12">
      <c r="A132" s="15"/>
      <c r="B132" s="15"/>
      <c r="C132" s="32"/>
      <c r="D132" s="32"/>
      <c r="E132" s="32"/>
      <c r="F132" s="32"/>
      <c r="G132" s="32"/>
      <c r="H132" s="32"/>
      <c r="I132" s="32"/>
      <c r="J132" s="32"/>
      <c r="K132" s="32"/>
      <c r="L132" s="15"/>
    </row>
    <row r="133" spans="1:12">
      <c r="A133" s="15"/>
      <c r="B133" s="15"/>
      <c r="C133" s="32"/>
      <c r="D133" s="32"/>
      <c r="E133" s="32"/>
      <c r="F133" s="32"/>
      <c r="G133" s="32"/>
      <c r="H133" s="32"/>
      <c r="I133" s="32"/>
      <c r="J133" s="32"/>
      <c r="K133" s="32"/>
      <c r="L133" s="15"/>
    </row>
    <row r="134" spans="1:12">
      <c r="A134" s="15"/>
      <c r="B134" s="15"/>
      <c r="C134" s="32"/>
      <c r="D134" s="32"/>
      <c r="E134" s="32"/>
      <c r="F134" s="32"/>
      <c r="G134" s="32"/>
      <c r="H134" s="32"/>
      <c r="I134" s="32"/>
      <c r="J134" s="32"/>
      <c r="K134" s="32"/>
      <c r="L134" s="15"/>
    </row>
    <row r="135" spans="1:12">
      <c r="A135" s="15"/>
      <c r="B135" s="15"/>
      <c r="C135" s="32"/>
      <c r="D135" s="32"/>
      <c r="E135" s="32"/>
      <c r="F135" s="32"/>
      <c r="G135" s="32"/>
      <c r="H135" s="32"/>
      <c r="I135" s="32"/>
      <c r="J135" s="32"/>
      <c r="K135" s="32"/>
      <c r="L135" s="15"/>
    </row>
    <row r="136" spans="1:12">
      <c r="A136" s="15"/>
      <c r="B136" s="15"/>
      <c r="C136" s="32"/>
      <c r="D136" s="32"/>
      <c r="E136" s="32"/>
      <c r="F136" s="32"/>
      <c r="G136" s="32"/>
      <c r="H136" s="32"/>
      <c r="I136" s="32"/>
      <c r="J136" s="32"/>
      <c r="K136" s="32"/>
      <c r="L136" s="15"/>
    </row>
    <row r="137" spans="1:12">
      <c r="A137" s="15"/>
      <c r="B137" s="15"/>
      <c r="C137" s="32"/>
      <c r="D137" s="32"/>
      <c r="E137" s="32"/>
      <c r="F137" s="32"/>
      <c r="G137" s="32"/>
      <c r="H137" s="32"/>
      <c r="I137" s="32"/>
      <c r="J137" s="32"/>
      <c r="K137" s="32"/>
      <c r="L137" s="15"/>
    </row>
    <row r="138" spans="1:12">
      <c r="A138" s="15"/>
      <c r="B138" s="15"/>
      <c r="C138" s="32"/>
      <c r="D138" s="32"/>
      <c r="E138" s="32"/>
      <c r="F138" s="32"/>
      <c r="G138" s="32"/>
      <c r="H138" s="32"/>
      <c r="I138" s="32"/>
      <c r="J138" s="32"/>
      <c r="K138" s="32"/>
      <c r="L138" s="15"/>
    </row>
    <row r="139" spans="1:12">
      <c r="A139" s="15"/>
      <c r="B139" s="15"/>
      <c r="C139" s="32"/>
      <c r="D139" s="32"/>
      <c r="E139" s="32"/>
      <c r="F139" s="32"/>
      <c r="G139" s="32"/>
      <c r="H139" s="32"/>
      <c r="I139" s="32"/>
      <c r="J139" s="32"/>
      <c r="K139" s="32"/>
      <c r="L139" s="15"/>
    </row>
    <row r="140" spans="1:12">
      <c r="A140" s="15"/>
      <c r="B140" s="15"/>
      <c r="C140" s="32"/>
      <c r="D140" s="32"/>
      <c r="E140" s="32"/>
      <c r="F140" s="32"/>
      <c r="G140" s="32"/>
      <c r="H140" s="32"/>
      <c r="I140" s="32"/>
      <c r="J140" s="32"/>
      <c r="K140" s="32"/>
      <c r="L140" s="15"/>
    </row>
    <row r="141" spans="1:12">
      <c r="A141" s="15"/>
      <c r="B141" s="15"/>
      <c r="C141" s="32"/>
      <c r="D141" s="32"/>
      <c r="E141" s="32"/>
      <c r="F141" s="32"/>
      <c r="G141" s="32"/>
      <c r="H141" s="32"/>
      <c r="I141" s="32"/>
      <c r="J141" s="32"/>
      <c r="K141" s="32"/>
      <c r="L141" s="15"/>
    </row>
    <row r="142" spans="1:12">
      <c r="A142" s="15"/>
      <c r="B142" s="15"/>
      <c r="C142" s="32"/>
      <c r="D142" s="32"/>
      <c r="E142" s="32"/>
      <c r="F142" s="32"/>
      <c r="G142" s="32"/>
      <c r="H142" s="32"/>
      <c r="I142" s="32"/>
      <c r="J142" s="32"/>
      <c r="K142" s="32"/>
      <c r="L142" s="15"/>
    </row>
    <row r="143" spans="1:12">
      <c r="A143" s="15"/>
      <c r="B143" s="15"/>
      <c r="C143" s="32"/>
      <c r="D143" s="32"/>
      <c r="E143" s="32"/>
      <c r="F143" s="32"/>
      <c r="G143" s="32"/>
      <c r="H143" s="32"/>
      <c r="I143" s="32"/>
      <c r="J143" s="32"/>
      <c r="K143" s="32"/>
      <c r="L143" s="15"/>
    </row>
    <row r="144" spans="1:12">
      <c r="A144" s="15"/>
      <c r="B144" s="15"/>
      <c r="C144" s="32"/>
      <c r="D144" s="32"/>
      <c r="E144" s="32"/>
      <c r="F144" s="32"/>
      <c r="G144" s="32"/>
      <c r="H144" s="32"/>
      <c r="I144" s="32"/>
      <c r="J144" s="32"/>
      <c r="K144" s="32"/>
      <c r="L144" s="15"/>
    </row>
    <row r="145" spans="1:12">
      <c r="A145" s="15"/>
      <c r="B145" s="15"/>
      <c r="C145" s="32"/>
      <c r="D145" s="32"/>
      <c r="E145" s="32"/>
      <c r="F145" s="32"/>
      <c r="G145" s="32"/>
      <c r="H145" s="32"/>
      <c r="I145" s="32"/>
      <c r="J145" s="32"/>
      <c r="K145" s="32"/>
      <c r="L145" s="15"/>
    </row>
    <row r="146" spans="1:12">
      <c r="A146" s="15"/>
      <c r="B146" s="15"/>
      <c r="C146" s="32"/>
      <c r="D146" s="32"/>
      <c r="E146" s="32"/>
      <c r="F146" s="32"/>
      <c r="G146" s="32"/>
      <c r="H146" s="32"/>
      <c r="I146" s="32"/>
      <c r="J146" s="32"/>
      <c r="K146" s="32"/>
      <c r="L146" s="15"/>
    </row>
    <row r="147" spans="1:12">
      <c r="A147" s="15"/>
      <c r="B147" s="15"/>
      <c r="C147" s="32"/>
      <c r="D147" s="32"/>
      <c r="E147" s="32"/>
      <c r="F147" s="32"/>
      <c r="G147" s="32"/>
      <c r="H147" s="32"/>
      <c r="I147" s="32"/>
      <c r="J147" s="32"/>
      <c r="K147" s="32"/>
      <c r="L147" s="15"/>
    </row>
    <row r="148" spans="1:12">
      <c r="A148" s="15"/>
      <c r="B148" s="15"/>
      <c r="C148" s="32"/>
      <c r="D148" s="32"/>
      <c r="E148" s="32"/>
      <c r="F148" s="32"/>
      <c r="G148" s="32"/>
      <c r="H148" s="32"/>
      <c r="I148" s="32"/>
      <c r="J148" s="32"/>
      <c r="K148" s="32"/>
      <c r="L148" s="15"/>
    </row>
    <row r="149" spans="1:12">
      <c r="A149" s="15"/>
      <c r="B149" s="15"/>
      <c r="C149" s="32"/>
      <c r="D149" s="32"/>
      <c r="E149" s="32"/>
      <c r="F149" s="32"/>
      <c r="G149" s="32"/>
      <c r="H149" s="32"/>
      <c r="I149" s="32"/>
      <c r="J149" s="32"/>
      <c r="K149" s="32"/>
      <c r="L149" s="15"/>
    </row>
    <row r="150" spans="1:12">
      <c r="A150" s="15"/>
      <c r="B150" s="15"/>
      <c r="C150" s="32"/>
      <c r="D150" s="32"/>
      <c r="E150" s="32"/>
      <c r="F150" s="32"/>
      <c r="G150" s="32"/>
      <c r="H150" s="32"/>
      <c r="I150" s="32"/>
      <c r="J150" s="32"/>
      <c r="K150" s="32"/>
      <c r="L150" s="15"/>
    </row>
    <row r="151" spans="1:12">
      <c r="A151" s="15"/>
      <c r="B151" s="15"/>
      <c r="C151" s="32"/>
      <c r="D151" s="32"/>
      <c r="E151" s="32"/>
      <c r="F151" s="32"/>
      <c r="G151" s="32"/>
      <c r="H151" s="32"/>
      <c r="I151" s="32"/>
      <c r="J151" s="32"/>
      <c r="K151" s="32"/>
      <c r="L151" s="15"/>
    </row>
    <row r="152" spans="1:12">
      <c r="A152" s="15"/>
      <c r="B152" s="15"/>
      <c r="C152" s="32"/>
      <c r="D152" s="32"/>
      <c r="E152" s="32"/>
      <c r="F152" s="32"/>
      <c r="G152" s="32"/>
      <c r="H152" s="32"/>
      <c r="I152" s="32"/>
      <c r="J152" s="32"/>
      <c r="K152" s="32"/>
      <c r="L152" s="15"/>
    </row>
    <row r="153" spans="1:12">
      <c r="A153" s="15"/>
      <c r="B153" s="15"/>
      <c r="C153" s="32"/>
      <c r="D153" s="32"/>
      <c r="E153" s="32"/>
      <c r="F153" s="32"/>
      <c r="G153" s="32"/>
      <c r="H153" s="32"/>
      <c r="I153" s="32"/>
      <c r="J153" s="32"/>
      <c r="K153" s="32"/>
      <c r="L153" s="15"/>
    </row>
    <row r="154" spans="1:12">
      <c r="A154" s="15"/>
      <c r="B154" s="15"/>
      <c r="C154" s="32"/>
      <c r="D154" s="32"/>
      <c r="E154" s="32"/>
      <c r="F154" s="32"/>
      <c r="G154" s="32"/>
      <c r="H154" s="32"/>
      <c r="I154" s="32"/>
      <c r="J154" s="32"/>
      <c r="K154" s="32"/>
      <c r="L154" s="15"/>
    </row>
    <row r="155" spans="1:12">
      <c r="A155" s="15"/>
      <c r="B155" s="15"/>
      <c r="C155" s="32"/>
      <c r="D155" s="32"/>
      <c r="E155" s="32"/>
      <c r="F155" s="32"/>
      <c r="G155" s="32"/>
      <c r="H155" s="32"/>
      <c r="I155" s="32"/>
      <c r="J155" s="32"/>
      <c r="K155" s="32"/>
      <c r="L155" s="15"/>
    </row>
    <row r="156" spans="1:12">
      <c r="A156" s="15"/>
      <c r="B156" s="15"/>
      <c r="C156" s="32"/>
      <c r="D156" s="32"/>
      <c r="E156" s="32"/>
      <c r="F156" s="32"/>
      <c r="G156" s="32"/>
      <c r="H156" s="32"/>
      <c r="I156" s="32"/>
      <c r="J156" s="32"/>
      <c r="K156" s="32"/>
      <c r="L156" s="15"/>
    </row>
    <row r="157" spans="1:12">
      <c r="A157" s="15"/>
      <c r="B157" s="15"/>
      <c r="C157" s="32"/>
      <c r="D157" s="32"/>
      <c r="E157" s="32"/>
      <c r="F157" s="32"/>
      <c r="G157" s="32"/>
      <c r="H157" s="32"/>
      <c r="I157" s="32"/>
      <c r="J157" s="32"/>
      <c r="K157" s="32"/>
      <c r="L157" s="15"/>
    </row>
    <row r="158" spans="1:12">
      <c r="A158" s="15"/>
      <c r="B158" s="15"/>
      <c r="C158" s="32"/>
      <c r="D158" s="32"/>
      <c r="E158" s="32"/>
      <c r="F158" s="32"/>
      <c r="G158" s="32"/>
      <c r="H158" s="32"/>
      <c r="I158" s="32"/>
      <c r="J158" s="32"/>
      <c r="K158" s="32"/>
      <c r="L158" s="15"/>
    </row>
    <row r="159" spans="1:12">
      <c r="A159" s="15"/>
      <c r="B159" s="15"/>
      <c r="C159" s="32"/>
      <c r="D159" s="32"/>
      <c r="E159" s="32"/>
      <c r="F159" s="32"/>
      <c r="G159" s="32"/>
      <c r="H159" s="32"/>
      <c r="I159" s="32"/>
      <c r="J159" s="32"/>
      <c r="K159" s="32"/>
      <c r="L159" s="15"/>
    </row>
    <row r="160" spans="1:12">
      <c r="A160" s="15"/>
      <c r="B160" s="15"/>
      <c r="C160" s="32"/>
      <c r="D160" s="32"/>
      <c r="E160" s="32"/>
      <c r="F160" s="32"/>
      <c r="G160" s="32"/>
      <c r="H160" s="32"/>
      <c r="I160" s="32"/>
      <c r="J160" s="32"/>
      <c r="K160" s="32"/>
      <c r="L160" s="15"/>
    </row>
    <row r="161" spans="1:12">
      <c r="A161" s="15"/>
      <c r="B161" s="15"/>
      <c r="C161" s="32"/>
      <c r="D161" s="32"/>
      <c r="E161" s="32"/>
      <c r="F161" s="32"/>
      <c r="G161" s="32"/>
      <c r="H161" s="32"/>
      <c r="I161" s="32"/>
      <c r="J161" s="32"/>
      <c r="K161" s="32"/>
      <c r="L161" s="15"/>
    </row>
    <row r="162" spans="1:12">
      <c r="A162" s="15"/>
      <c r="B162" s="15"/>
      <c r="C162" s="32"/>
      <c r="D162" s="32"/>
      <c r="E162" s="32"/>
      <c r="F162" s="32"/>
      <c r="G162" s="32"/>
      <c r="H162" s="32"/>
      <c r="I162" s="32"/>
      <c r="J162" s="32"/>
      <c r="K162" s="32"/>
      <c r="L162" s="15"/>
    </row>
    <row r="163" spans="1:12">
      <c r="A163" s="15"/>
      <c r="B163" s="15"/>
      <c r="C163" s="32"/>
      <c r="D163" s="32"/>
      <c r="E163" s="32"/>
      <c r="F163" s="32"/>
      <c r="G163" s="32"/>
      <c r="H163" s="32"/>
      <c r="I163" s="32"/>
      <c r="J163" s="32"/>
      <c r="K163" s="32"/>
      <c r="L163" s="15"/>
    </row>
    <row r="164" spans="1:12">
      <c r="A164" s="15"/>
      <c r="B164" s="15"/>
      <c r="C164" s="32"/>
      <c r="D164" s="32"/>
      <c r="E164" s="32"/>
      <c r="F164" s="32"/>
      <c r="G164" s="32"/>
      <c r="H164" s="32"/>
      <c r="I164" s="32"/>
      <c r="J164" s="32"/>
      <c r="K164" s="32"/>
      <c r="L164" s="15"/>
    </row>
    <row r="165" spans="1:12">
      <c r="A165" s="15"/>
      <c r="B165" s="15"/>
      <c r="C165" s="32"/>
      <c r="D165" s="32"/>
      <c r="E165" s="32"/>
      <c r="F165" s="32"/>
      <c r="G165" s="32"/>
      <c r="H165" s="32"/>
      <c r="I165" s="32"/>
      <c r="J165" s="32"/>
      <c r="K165" s="32"/>
      <c r="L165" s="15"/>
    </row>
    <row r="166" spans="1:12">
      <c r="A166" s="15"/>
      <c r="B166" s="15"/>
      <c r="C166" s="32"/>
      <c r="D166" s="32"/>
      <c r="E166" s="32"/>
      <c r="F166" s="32"/>
      <c r="G166" s="32"/>
      <c r="H166" s="32"/>
      <c r="I166" s="32"/>
      <c r="J166" s="32"/>
      <c r="K166" s="32"/>
      <c r="L166" s="15"/>
    </row>
    <row r="167" spans="1:12">
      <c r="A167" s="15"/>
      <c r="B167" s="15"/>
      <c r="C167" s="32"/>
      <c r="D167" s="32"/>
      <c r="E167" s="32"/>
      <c r="F167" s="32"/>
      <c r="G167" s="32"/>
      <c r="H167" s="32"/>
      <c r="I167" s="32"/>
      <c r="J167" s="32"/>
      <c r="K167" s="32"/>
      <c r="L167" s="15"/>
    </row>
    <row r="168" spans="1:12">
      <c r="A168" s="15"/>
      <c r="B168" s="15"/>
      <c r="C168" s="32"/>
      <c r="D168" s="32"/>
      <c r="E168" s="32"/>
      <c r="F168" s="32"/>
      <c r="G168" s="32"/>
      <c r="H168" s="32"/>
      <c r="I168" s="32"/>
      <c r="J168" s="32"/>
      <c r="K168" s="32"/>
      <c r="L168" s="15"/>
    </row>
    <row r="169" spans="1:12">
      <c r="A169" s="15"/>
      <c r="B169" s="15"/>
      <c r="C169" s="32"/>
      <c r="D169" s="32"/>
      <c r="E169" s="32"/>
      <c r="F169" s="32"/>
      <c r="G169" s="32"/>
      <c r="H169" s="32"/>
      <c r="I169" s="32"/>
      <c r="J169" s="32"/>
      <c r="K169" s="32"/>
      <c r="L169" s="15"/>
    </row>
    <row r="170" spans="1:12">
      <c r="A170" s="15"/>
      <c r="B170" s="15"/>
      <c r="C170" s="32"/>
      <c r="D170" s="32"/>
      <c r="E170" s="32"/>
      <c r="F170" s="32"/>
      <c r="G170" s="32"/>
      <c r="H170" s="32"/>
      <c r="I170" s="32"/>
      <c r="J170" s="32"/>
      <c r="K170" s="32"/>
      <c r="L170" s="15"/>
    </row>
    <row r="171" spans="1:12">
      <c r="A171" s="15"/>
      <c r="B171" s="15"/>
      <c r="C171" s="32"/>
      <c r="D171" s="32"/>
      <c r="E171" s="32"/>
      <c r="F171" s="32"/>
      <c r="G171" s="32"/>
      <c r="H171" s="32"/>
      <c r="I171" s="32"/>
      <c r="J171" s="32"/>
      <c r="K171" s="32"/>
      <c r="L171" s="15"/>
    </row>
    <row r="172" spans="1:12">
      <c r="A172" s="15"/>
      <c r="B172" s="15"/>
      <c r="C172" s="32"/>
      <c r="D172" s="32"/>
      <c r="E172" s="32"/>
      <c r="F172" s="32"/>
      <c r="G172" s="32"/>
      <c r="H172" s="32"/>
      <c r="I172" s="32"/>
      <c r="J172" s="32"/>
      <c r="K172" s="32"/>
      <c r="L172" s="15"/>
    </row>
    <row r="173" spans="1:12">
      <c r="A173" s="15"/>
      <c r="B173" s="15"/>
      <c r="C173" s="32"/>
      <c r="D173" s="32"/>
      <c r="E173" s="32"/>
      <c r="F173" s="32"/>
      <c r="G173" s="32"/>
      <c r="H173" s="32"/>
      <c r="I173" s="32"/>
      <c r="J173" s="32"/>
      <c r="K173" s="32"/>
      <c r="L173" s="15"/>
    </row>
    <row r="174" spans="1:12">
      <c r="A174" s="15"/>
      <c r="B174" s="15"/>
      <c r="C174" s="32"/>
      <c r="D174" s="32"/>
      <c r="E174" s="32"/>
      <c r="F174" s="32"/>
      <c r="G174" s="32"/>
      <c r="H174" s="32"/>
      <c r="I174" s="32"/>
      <c r="J174" s="32"/>
      <c r="K174" s="32"/>
      <c r="L174" s="15"/>
    </row>
    <row r="175" spans="1:12">
      <c r="A175" s="15"/>
      <c r="B175" s="15"/>
      <c r="C175" s="32"/>
      <c r="D175" s="32"/>
      <c r="E175" s="32"/>
      <c r="F175" s="32"/>
      <c r="G175" s="32"/>
      <c r="H175" s="32"/>
      <c r="I175" s="32"/>
      <c r="J175" s="32"/>
      <c r="K175" s="32"/>
      <c r="L175" s="15"/>
    </row>
    <row r="176" spans="1:12">
      <c r="A176" s="15"/>
      <c r="B176" s="15"/>
      <c r="C176" s="32"/>
      <c r="D176" s="32"/>
      <c r="E176" s="32"/>
      <c r="F176" s="32"/>
      <c r="G176" s="32"/>
      <c r="H176" s="32"/>
      <c r="I176" s="32"/>
      <c r="J176" s="32"/>
      <c r="K176" s="32"/>
      <c r="L176" s="15"/>
    </row>
    <row r="177" spans="1:12">
      <c r="A177" s="15"/>
      <c r="B177" s="15"/>
      <c r="C177" s="32"/>
      <c r="D177" s="32"/>
      <c r="E177" s="32"/>
      <c r="F177" s="32"/>
      <c r="G177" s="32"/>
      <c r="H177" s="32"/>
      <c r="I177" s="32"/>
      <c r="J177" s="32"/>
      <c r="K177" s="32"/>
      <c r="L177" s="15"/>
    </row>
    <row r="178" spans="1:12">
      <c r="A178" s="15"/>
      <c r="B178" s="15"/>
      <c r="C178" s="32"/>
      <c r="D178" s="32"/>
      <c r="E178" s="32"/>
      <c r="F178" s="32"/>
      <c r="G178" s="32"/>
      <c r="H178" s="32"/>
      <c r="I178" s="32"/>
      <c r="J178" s="32"/>
      <c r="K178" s="32"/>
      <c r="L178" s="15"/>
    </row>
  </sheetData>
  <sheetProtection selectLockedCells="1" selectUnlockedCells="1"/>
  <autoFilter ref="A8:AJ79">
    <filterColumn colId="8"/>
    <filterColumn colId="9"/>
  </autoFilter>
  <mergeCells count="2">
    <mergeCell ref="A5:K5"/>
    <mergeCell ref="A1:K3"/>
  </mergeCells>
  <phoneticPr fontId="20" type="noConversion"/>
  <pageMargins left="0.70866141732283472" right="0.70866141732283472" top="0.74803149606299213" bottom="0.74803149606299213" header="0.74803149606299213" footer="0.74803149606299213"/>
  <pageSetup paperSize="8" scale="66" firstPageNumber="0" fitToHeight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PNRR</vt:lpstr>
      <vt:lpstr>PNRR!Area_stampa</vt:lpstr>
      <vt:lpstr>PNRR!Titoli_stampa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Pasquale De Cristofaro</dc:creator>
  <cp:lastModifiedBy>Francesca Frisullo</cp:lastModifiedBy>
  <cp:lastPrinted>2023-06-16T06:57:22Z</cp:lastPrinted>
  <dcterms:created xsi:type="dcterms:W3CDTF">2022-12-21T12:54:24Z</dcterms:created>
  <dcterms:modified xsi:type="dcterms:W3CDTF">2025-03-03T12:38:44Z</dcterms:modified>
</cp:coreProperties>
</file>